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CB5F92A1-938E-4360-84F1-2B26E451DCD9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6" l="1"/>
  <c r="F49" i="16"/>
  <c r="G48" i="16"/>
  <c r="F48" i="16"/>
  <c r="G47" i="16"/>
  <c r="F47" i="16"/>
  <c r="G46" i="16"/>
  <c r="F46" i="16"/>
  <c r="G45" i="16"/>
  <c r="F45" i="16"/>
  <c r="G44" i="16"/>
  <c r="F44" i="16"/>
  <c r="G43" i="16"/>
  <c r="F43" i="16"/>
  <c r="G42" i="16"/>
  <c r="F42" i="16"/>
  <c r="G41" i="16"/>
  <c r="F41" i="16"/>
  <c r="G40" i="16"/>
  <c r="F40" i="16"/>
  <c r="G38" i="16"/>
  <c r="F38" i="16"/>
  <c r="G37" i="16"/>
  <c r="G36" i="16"/>
  <c r="F36" i="16"/>
  <c r="G35" i="16"/>
  <c r="F35" i="16"/>
  <c r="G34" i="16"/>
  <c r="G33" i="16"/>
  <c r="F33" i="16"/>
  <c r="G32" i="16"/>
  <c r="F32" i="16"/>
  <c r="G31" i="16"/>
  <c r="F31" i="16"/>
  <c r="G30" i="16"/>
  <c r="F30" i="16"/>
  <c r="G29" i="16"/>
  <c r="G28" i="16"/>
  <c r="F28" i="16"/>
  <c r="G27" i="16"/>
  <c r="F27" i="16"/>
  <c r="G26" i="16"/>
  <c r="F26" i="16"/>
  <c r="G25" i="16"/>
  <c r="F25" i="16"/>
  <c r="G24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G40" i="15"/>
  <c r="G44" i="15" s="1"/>
  <c r="G46" i="15" s="1"/>
  <c r="G47" i="15" s="1"/>
  <c r="F40" i="15"/>
  <c r="F44" i="15" s="1"/>
  <c r="F46" i="15" s="1"/>
  <c r="F47" i="15" s="1"/>
  <c r="G29" i="15"/>
  <c r="F29" i="15"/>
  <c r="G24" i="15"/>
  <c r="G34" i="15" s="1"/>
  <c r="G37" i="15" s="1"/>
  <c r="F24" i="15"/>
  <c r="F34" i="15" s="1"/>
  <c r="F37" i="15" s="1"/>
  <c r="G13" i="15"/>
  <c r="F13" i="15"/>
  <c r="G40" i="14" l="1"/>
  <c r="G44" i="14" s="1"/>
  <c r="G46" i="14" s="1"/>
  <c r="G47" i="14" s="1"/>
  <c r="F40" i="14"/>
  <c r="F44" i="14" s="1"/>
  <c r="F46" i="14" s="1"/>
  <c r="F47" i="14" s="1"/>
  <c r="G29" i="14"/>
  <c r="F29" i="14"/>
  <c r="G24" i="14"/>
  <c r="G34" i="14" s="1"/>
  <c r="G37" i="14" s="1"/>
  <c r="F24" i="14"/>
  <c r="F34" i="14" s="1"/>
  <c r="F37" i="14" s="1"/>
  <c r="G13" i="14"/>
  <c r="F13" i="14"/>
  <c r="G40" i="13"/>
  <c r="G44" i="13" s="1"/>
  <c r="G46" i="13" s="1"/>
  <c r="G47" i="13" s="1"/>
  <c r="F40" i="13"/>
  <c r="F44" i="13" s="1"/>
  <c r="F46" i="13" s="1"/>
  <c r="F47" i="13" s="1"/>
  <c r="G29" i="13"/>
  <c r="F29" i="13"/>
  <c r="G24" i="13"/>
  <c r="G34" i="13" s="1"/>
  <c r="G37" i="13" s="1"/>
  <c r="F24" i="13"/>
  <c r="F34" i="13" s="1"/>
  <c r="F37" i="13" s="1"/>
  <c r="G13" i="13"/>
  <c r="F13" i="13"/>
  <c r="G40" i="12" l="1"/>
  <c r="G44" i="12" s="1"/>
  <c r="G46" i="12" s="1"/>
  <c r="G47" i="12" s="1"/>
  <c r="F40" i="12"/>
  <c r="F44" i="12" s="1"/>
  <c r="F46" i="12" s="1"/>
  <c r="F47" i="12" s="1"/>
  <c r="F34" i="12"/>
  <c r="F37" i="12" s="1"/>
  <c r="G29" i="12"/>
  <c r="F29" i="12"/>
  <c r="G24" i="12"/>
  <c r="G34" i="12" s="1"/>
  <c r="G37" i="12" s="1"/>
  <c r="F24" i="12"/>
  <c r="G13" i="12"/>
  <c r="F13" i="12"/>
  <c r="G40" i="11" l="1"/>
  <c r="G44" i="11" s="1"/>
  <c r="G46" i="11" s="1"/>
  <c r="G47" i="11" s="1"/>
  <c r="F40" i="11"/>
  <c r="F44" i="11" s="1"/>
  <c r="F46" i="11" s="1"/>
  <c r="F47" i="11" s="1"/>
  <c r="G29" i="11"/>
  <c r="F29" i="11"/>
  <c r="G24" i="11"/>
  <c r="G34" i="11" s="1"/>
  <c r="G37" i="11" s="1"/>
  <c r="F24" i="11"/>
  <c r="F34" i="11" s="1"/>
  <c r="F37" i="11" s="1"/>
  <c r="G13" i="11"/>
  <c r="G21" i="11" s="1"/>
  <c r="F13" i="11"/>
  <c r="F21" i="11" s="1"/>
  <c r="G40" i="10" l="1"/>
  <c r="G44" i="10" s="1"/>
  <c r="G46" i="10" s="1"/>
  <c r="G47" i="10" s="1"/>
  <c r="F40" i="10"/>
  <c r="F44" i="10" s="1"/>
  <c r="F46" i="10" s="1"/>
  <c r="F47" i="10" s="1"/>
  <c r="F34" i="10"/>
  <c r="F37" i="10" s="1"/>
  <c r="G29" i="10"/>
  <c r="F29" i="10"/>
  <c r="G24" i="10"/>
  <c r="G34" i="10" s="1"/>
  <c r="G37" i="10" s="1"/>
  <c r="F24" i="10"/>
  <c r="G13" i="10"/>
  <c r="G21" i="10" s="1"/>
  <c r="F13" i="10"/>
  <c r="F21" i="10" s="1"/>
  <c r="G40" i="9" l="1"/>
  <c r="G44" i="9" s="1"/>
  <c r="G46" i="9" s="1"/>
  <c r="G47" i="9" s="1"/>
  <c r="F40" i="9"/>
  <c r="F44" i="9" s="1"/>
  <c r="F46" i="9" s="1"/>
  <c r="F47" i="9" s="1"/>
  <c r="G29" i="9"/>
  <c r="F29" i="9"/>
  <c r="G24" i="9"/>
  <c r="G34" i="9" s="1"/>
  <c r="G37" i="9" s="1"/>
  <c r="F24" i="9"/>
  <c r="F34" i="9" s="1"/>
  <c r="F37" i="9" s="1"/>
  <c r="G20" i="9"/>
  <c r="F20" i="9"/>
  <c r="G13" i="9"/>
  <c r="G21" i="9" s="1"/>
  <c r="F13" i="9"/>
  <c r="F21" i="9" s="1"/>
  <c r="G40" i="8" l="1"/>
  <c r="G44" i="8" s="1"/>
  <c r="G46" i="8" s="1"/>
  <c r="G47" i="8" s="1"/>
  <c r="F40" i="8"/>
  <c r="F44" i="8" s="1"/>
  <c r="F46" i="8" s="1"/>
  <c r="F47" i="8" s="1"/>
  <c r="G29" i="8"/>
  <c r="F29" i="8"/>
  <c r="G24" i="8"/>
  <c r="G34" i="8" s="1"/>
  <c r="G37" i="8" s="1"/>
  <c r="F24" i="8"/>
  <c r="G13" i="8"/>
  <c r="G21" i="8" s="1"/>
  <c r="G20" i="8" s="1"/>
  <c r="F13" i="8"/>
  <c r="F21" i="8" s="1"/>
  <c r="F20" i="8" s="1"/>
  <c r="F34" i="8" l="1"/>
  <c r="G40" i="7"/>
  <c r="G44" i="7" s="1"/>
  <c r="G46" i="7" s="1"/>
  <c r="G47" i="7" s="1"/>
  <c r="F40" i="7"/>
  <c r="F44" i="7" s="1"/>
  <c r="F46" i="7" s="1"/>
  <c r="F47" i="7" s="1"/>
  <c r="G29" i="7"/>
  <c r="F29" i="7"/>
  <c r="G24" i="7"/>
  <c r="G34" i="7" s="1"/>
  <c r="G37" i="7" s="1"/>
  <c r="F24" i="7"/>
  <c r="F34" i="7" s="1"/>
  <c r="F37" i="7" s="1"/>
  <c r="F21" i="7"/>
  <c r="F20" i="7" s="1"/>
  <c r="G13" i="7"/>
  <c r="G21" i="7" s="1"/>
  <c r="G20" i="7" s="1"/>
  <c r="F13" i="7"/>
  <c r="F37" i="8" l="1"/>
  <c r="G40" i="6"/>
  <c r="G44" i="6" s="1"/>
  <c r="G46" i="6" s="1"/>
  <c r="G47" i="6" s="1"/>
  <c r="F40" i="6"/>
  <c r="F44" i="6" s="1"/>
  <c r="F46" i="6" s="1"/>
  <c r="F47" i="6" s="1"/>
  <c r="G29" i="6"/>
  <c r="F29" i="6"/>
  <c r="G24" i="6"/>
  <c r="G34" i="6" s="1"/>
  <c r="G37" i="6" s="1"/>
  <c r="F24" i="6"/>
  <c r="F34" i="6" s="1"/>
  <c r="F37" i="6" s="1"/>
  <c r="G18" i="6"/>
  <c r="F18" i="6"/>
  <c r="G13" i="6"/>
  <c r="G21" i="6" s="1"/>
  <c r="F13" i="6"/>
  <c r="F21" i="6" s="1"/>
  <c r="G40" i="5"/>
  <c r="G44" i="5" s="1"/>
  <c r="G46" i="5" s="1"/>
  <c r="F40" i="5"/>
  <c r="F44" i="5" s="1"/>
  <c r="F46" i="5" s="1"/>
  <c r="G29" i="5"/>
  <c r="F29" i="5"/>
  <c r="G24" i="5"/>
  <c r="G34" i="5" s="1"/>
  <c r="G37" i="5" s="1"/>
  <c r="F24" i="5"/>
  <c r="F34" i="5" s="1"/>
  <c r="F37" i="5" s="1"/>
  <c r="G18" i="5"/>
  <c r="F18" i="5"/>
  <c r="G13" i="5"/>
  <c r="G21" i="5" s="1"/>
  <c r="F13" i="5"/>
  <c r="F21" i="5" s="1"/>
  <c r="G44" i="1" l="1"/>
  <c r="G46" i="1" s="1"/>
  <c r="G47" i="1" s="1"/>
  <c r="G40" i="1"/>
  <c r="F40" i="1"/>
  <c r="F44" i="1" s="1"/>
  <c r="F46" i="1" s="1"/>
  <c r="G29" i="1"/>
  <c r="F29" i="1"/>
  <c r="F29" i="16" s="1"/>
  <c r="G24" i="1"/>
  <c r="G34" i="1" s="1"/>
  <c r="G37" i="1" s="1"/>
  <c r="F24" i="1"/>
  <c r="F24" i="16" s="1"/>
  <c r="F21" i="1"/>
  <c r="G18" i="1"/>
  <c r="F18" i="1"/>
  <c r="G13" i="1"/>
  <c r="G21" i="1" s="1"/>
  <c r="F13" i="1"/>
  <c r="F34" i="1" l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F37" i="1" l="1"/>
  <c r="F37" i="16" s="1"/>
  <c r="F34" i="16"/>
</calcChain>
</file>

<file path=xl/sharedStrings.xml><?xml version="1.0" encoding="utf-8"?>
<sst xmlns="http://schemas.openxmlformats.org/spreadsheetml/2006/main" count="1463" uniqueCount="283">
  <si>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</si>
  <si>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</si>
  <si>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</si>
  <si>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</si>
  <si>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</si>
  <si>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</si>
  <si>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</si>
  <si>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</si>
  <si>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</si>
  <si>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</si>
  <si>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</si>
  <si>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</si>
  <si>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</si>
  <si>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</si>
  <si>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</si>
  <si>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</si>
  <si>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</si>
  <si>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</si>
  <si>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</si>
  <si>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</si>
  <si>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</si>
  <si>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</si>
  <si>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</si>
  <si>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</si>
  <si>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</si>
  <si>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</si>
  <si>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</si>
  <si>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</si>
  <si>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</si>
  <si>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</si>
  <si>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</si>
  <si>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</si>
  <si>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</si>
  <si>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</si>
  <si>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</si>
  <si>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</si>
  <si>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</si>
  <si>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</si>
  <si>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</si>
  <si>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</si>
  <si>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</si>
  <si>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</si>
  <si>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</si>
  <si>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</si>
  <si>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</si>
  <si>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</si>
  <si>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</si>
  <si>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</si>
  <si>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</si>
  <si>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</si>
  <si>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</si>
  <si>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</si>
  <si>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</si>
  <si>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</si>
  <si>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</si>
  <si>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</si>
  <si>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</si>
  <si>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</si>
  <si>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</si>
  <si>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</si>
  <si>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</si>
  <si>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</si>
  <si>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</si>
  <si>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</si>
  <si>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</si>
  <si>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</si>
  <si>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</si>
  <si>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</si>
  <si>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</si>
  <si>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</si>
  <si>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</si>
  <si>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</si>
  <si>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</si>
  <si>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</si>
  <si>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</si>
  <si>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</si>
  <si>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</si>
  <si>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</si>
  <si>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</si>
  <si>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</si>
  <si>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</si>
  <si>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</si>
  <si>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</si>
  <si>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</si>
  <si>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</si>
  <si>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</si>
  <si>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</si>
  <si>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</si>
  <si>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</si>
  <si>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</si>
  <si>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</si>
  <si>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</si>
  <si>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</si>
  <si>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</si>
  <si>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</si>
  <si>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</si>
  <si>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</si>
  <si>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</si>
  <si>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</si>
  <si>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</si>
  <si>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</si>
  <si>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</si>
  <si>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</si>
  <si>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</si>
  <si>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</si>
  <si>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</si>
  <si>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</si>
  <si>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</si>
  <si>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</si>
  <si>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</si>
  <si>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</si>
  <si>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</si>
  <si>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</si>
  <si>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</si>
  <si>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</si>
  <si>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</si>
  <si>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</si>
  <si>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</si>
  <si>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</si>
  <si>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</si>
  <si>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</si>
  <si>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</si>
  <si>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</si>
  <si>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</si>
  <si>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</si>
  <si>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</si>
  <si>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</si>
  <si>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</si>
  <si>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</si>
  <si>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</si>
  <si>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</si>
  <si>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</si>
  <si>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</si>
  <si>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</si>
  <si>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</si>
  <si>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</si>
  <si>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</si>
  <si>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</si>
  <si>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</si>
  <si>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</si>
  <si>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</si>
  <si>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</si>
  <si>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</si>
  <si>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</si>
  <si>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</si>
  <si>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</si>
  <si>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</si>
  <si>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</si>
  <si>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</si>
  <si>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</si>
  <si>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</si>
  <si>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</si>
  <si>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</si>
  <si>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</si>
  <si>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</si>
  <si>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</si>
  <si>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</si>
  <si>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</si>
  <si>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</si>
  <si>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</si>
  <si>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</si>
  <si>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</si>
  <si>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</si>
  <si>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</si>
  <si>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</si>
  <si>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</si>
  <si>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</si>
  <si>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</si>
  <si>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</si>
  <si>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</si>
  <si>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</si>
  <si>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</si>
  <si>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</si>
  <si>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</si>
  <si>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</si>
  <si>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</si>
  <si>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</si>
  <si>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</si>
  <si>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</si>
  <si>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</si>
  <si>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</si>
  <si>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</si>
  <si>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</si>
  <si>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</si>
  <si>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</si>
  <si>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</si>
  <si>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</si>
  <si>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</si>
  <si>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</si>
  <si>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</si>
  <si>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</si>
  <si>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</si>
  <si>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</si>
  <si>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ОТЧЕТНА СТАТИСТИЧЕСКА ФОРМА</t>
  </si>
  <si>
    <t>ФОРМА  I</t>
  </si>
  <si>
    <t>ДАННИ ЗА ЛЕТИЩНИЯ ТРАФИК</t>
  </si>
  <si>
    <t>Град:</t>
  </si>
  <si>
    <t>Летище:</t>
  </si>
  <si>
    <t>3-буквен ИАТА код:</t>
  </si>
  <si>
    <t>текуща година</t>
  </si>
  <si>
    <t>предходна година</t>
  </si>
  <si>
    <t>Самолетодвижения</t>
  </si>
  <si>
    <t>ВС в пътнически или комби вариант</t>
  </si>
  <si>
    <t>ВС в изцяло товарен вариант</t>
  </si>
  <si>
    <t>(в.2) Международни нередовни полети</t>
  </si>
  <si>
    <t>(в.1) Международни редовни полети</t>
  </si>
  <si>
    <t>(в.3) Вътрешни редовни полети</t>
  </si>
  <si>
    <t>(в.4) Вътрешни нередовни полети</t>
  </si>
  <si>
    <t>Други самолетодвижения:</t>
  </si>
  <si>
    <t>(г.1) Полети от тип авиотакси/бизнес авиация</t>
  </si>
  <si>
    <t>(г.2) Всички други самолетодвижения</t>
  </si>
  <si>
    <t>ВСИЧКО самолетодвижения (в + г)</t>
  </si>
  <si>
    <t>(a.1) по международни редовни полети - заминали</t>
  </si>
  <si>
    <t>(a.2) по международни редовни полети - пристигнали</t>
  </si>
  <si>
    <t>(a.3) по международни нередовни полети - заминали</t>
  </si>
  <si>
    <t>(a.4) по международни нередовни полети - пристигнали</t>
  </si>
  <si>
    <t>По вътрешни полети (заминали + пристигнали)</t>
  </si>
  <si>
    <t>(б.1) по вътрешни редовни полети - заминали</t>
  </si>
  <si>
    <t>По международни полети (заминали + пристигнали):</t>
  </si>
  <si>
    <t>a)</t>
  </si>
  <si>
    <t>б)</t>
  </si>
  <si>
    <t>в)</t>
  </si>
  <si>
    <t>г)</t>
  </si>
  <si>
    <t>д)</t>
  </si>
  <si>
    <t>Сумарно максимално излетно тегло на всички кацнали ВС, тона</t>
  </si>
  <si>
    <t xml:space="preserve">        ГЛАВНА ДИРЕКЦИЯ "ГРАЖДАНСКА ВЪЗДУХОПЛАВАТЕЛНА АДМИНИСТРАЦИЯ"</t>
  </si>
  <si>
    <t>(б.2) по вътрешни редовни полети - пристигнали</t>
  </si>
  <si>
    <t>(б.3) по вътрешни нередовни полети - заминали</t>
  </si>
  <si>
    <t>в т.ч.</t>
  </si>
  <si>
    <t>Общо терминални пътници* (a + б)</t>
  </si>
  <si>
    <t xml:space="preserve"> </t>
  </si>
  <si>
    <t>в.1) Трансферни пътници**</t>
  </si>
  <si>
    <t>Транзитни пътници***</t>
  </si>
  <si>
    <t>ВСИЧКО пътници (в + г)</t>
  </si>
  <si>
    <t xml:space="preserve"> Карго (Товари и поща), тона</t>
  </si>
  <si>
    <t>(данните се попълват до втория десетичен знак)</t>
  </si>
  <si>
    <t>Товари по международни полети (натоварени + разтоварени)</t>
  </si>
  <si>
    <t>(a.1) товари по международни полети - натоварени</t>
  </si>
  <si>
    <t>(a.2) товари по международни полети - разтоварени</t>
  </si>
  <si>
    <t>Товари по вътрешни полети (натоварени + разтоварени)</t>
  </si>
  <si>
    <t>Общо товари  (натоварени + разтоварени) (a + б)</t>
  </si>
  <si>
    <t>Общо поща  (натоварена + разтоварена)</t>
  </si>
  <si>
    <t>ВСИЧКО карго (в + г)</t>
  </si>
  <si>
    <t>e)</t>
  </si>
  <si>
    <t>(д.1) Превозено с ВС в пътнически и комби вариант</t>
  </si>
  <si>
    <t>(д.2) Превозено с ВС в изцяло товарен вариант</t>
  </si>
  <si>
    <t>Изготвил:</t>
  </si>
  <si>
    <t>E-mail:</t>
  </si>
  <si>
    <t>(име, фамилия, длъжност)</t>
  </si>
  <si>
    <t>Събития, оказали влияние върху летищния трафик през отчетния период</t>
  </si>
  <si>
    <t>*/ Терминални пътници - пътници, започващи или завършващи пътуването си на даденото летище, както и трансферни</t>
  </si>
  <si>
    <t>Транзитни товари (невкл. във ВСИЧКО карго)</t>
  </si>
  <si>
    <t xml:space="preserve">**/ Трансферни пътници - пътници, пристигащи и заминаващи с различен самолет или със същия самолет, </t>
  </si>
  <si>
    <t xml:space="preserve">но под различен полетен номер. </t>
  </si>
  <si>
    <t xml:space="preserve">***/ Транзитни пътници - пътници, които пристигат и заминават с един и същ полетен номер. </t>
  </si>
  <si>
    <t xml:space="preserve">Забележка: </t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</si>
  <si>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два пъти</t>
    </r>
    <r>
      <rPr>
        <sz val="10"/>
        <color indexed="18"/>
        <rFont val="Times New Roman"/>
        <family val="1"/>
        <charset val="204"/>
      </rPr>
      <t xml:space="preserve"> - при пристигане и при заминаване.</t>
    </r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</si>
  <si>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един път</t>
    </r>
    <r>
      <rPr>
        <sz val="10"/>
        <color indexed="18"/>
        <rFont val="Times New Roman"/>
        <family val="1"/>
        <charset val="204"/>
      </rPr>
      <t xml:space="preserve"> - при кацане или при излитане.</t>
    </r>
  </si>
  <si>
    <t>летището с най-голям брой пътнически превози на територията на Република България.</t>
  </si>
  <si>
    <t>Период (ммгг)</t>
  </si>
  <si>
    <t xml:space="preserve"> Заминали пътници, освободени от такса "Пътници" - общо</t>
  </si>
  <si>
    <t>Общо самолетодвижения - търговски превози (a + б):</t>
  </si>
  <si>
    <t xml:space="preserve">Данни по т.І.д-„Сумарно максимално излетно тегло на всички кацнали ВС, тона“ и по т.ІІ.д-„Заминали пътници, освободени от такса "Пътници" - </t>
  </si>
  <si>
    <t>общо“ се попълват само от летищни оператори на летища с годишен трафик над 5 милиона превозени пътници / от летищния оператор на</t>
  </si>
  <si>
    <t>Пътници - търговски превози</t>
  </si>
  <si>
    <t>(б.4) по вътрешни нередовни полети - пристигнали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</si>
  <si>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</si>
  <si>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</si>
  <si>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</si>
  <si>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</si>
  <si>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</si>
  <si>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</si>
  <si>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</si>
  <si>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</si>
  <si>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</si>
  <si>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</si>
  <si>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</si>
  <si>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</si>
  <si>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VAR</t>
  </si>
  <si>
    <t>Летище "Варна"</t>
  </si>
  <si>
    <t>Варна</t>
  </si>
  <si>
    <t>Период (гг)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</si>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</sst>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00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5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11" xfId="0" applyFont="1" applyBorder="1" applyAlignment="1" applyProtection="1">
      <alignment horizontal="right"/>
      <protection locked="0"/>
    </xf>
    <xf numFmtId="0" fontId="42" fillId="0" borderId="13" xfId="0" applyFont="1" applyBorder="1" applyAlignment="1" applyProtection="1">
      <alignment horizontal="right"/>
      <protection locked="0"/>
    </xf>
    <xf numFmtId="0" fontId="42" fillId="0" borderId="13" xfId="0" applyFont="1" applyBorder="1" applyAlignment="1">
      <alignment horizontal="right"/>
    </xf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5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vertical="center"/>
    </xf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29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3" xfId="0" applyFont="1" applyBorder="1" applyAlignment="1" applyProtection="1">
      <alignment vertical="center"/>
      <protection locked="0"/>
    </xf>
    <xf numFmtId="0" fontId="42" fillId="0" borderId="33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4" fillId="0" borderId="0" xfId="0" applyFont="1"/>
    <xf numFmtId="0" fontId="56" fillId="0" borderId="0" xfId="0" applyFont="1"/>
    <xf numFmtId="0" fontId="57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0" fontId="42" fillId="0" borderId="16" xfId="0" applyFont="1" applyBorder="1" applyProtection="1">
      <protection locked="0"/>
    </xf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5" fillId="0" borderId="8" xfId="0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/>
    </xf>
    <xf numFmtId="0" fontId="42" fillId="0" borderId="16" xfId="0" applyFont="1" applyBorder="1" applyAlignment="1">
      <alignment vertical="center"/>
    </xf>
    <xf numFmtId="0" fontId="42" fillId="0" borderId="16" xfId="0" applyFont="1" applyBorder="1" applyAlignment="1" applyProtection="1">
      <alignment vertical="center"/>
      <protection locked="0"/>
    </xf>
    <xf numFmtId="0" fontId="42" fillId="0" borderId="21" xfId="0" applyFont="1" applyBorder="1" applyAlignment="1">
      <alignment vertical="center"/>
    </xf>
    <xf numFmtId="0" fontId="42" fillId="0" borderId="34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33" xfId="0" applyFont="1" applyBorder="1" applyAlignment="1" applyProtection="1">
      <alignment vertical="center"/>
      <protection locked="0"/>
    </xf>
    <xf numFmtId="0" fontId="42" fillId="0" borderId="31" xfId="0" applyFont="1" applyBorder="1" applyAlignment="1" applyProtection="1">
      <alignment vertical="center"/>
      <protection locked="0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8" xfId="0" applyFont="1" applyBorder="1" applyAlignment="1" applyProtection="1">
      <alignment vertical="center"/>
      <protection locked="0"/>
    </xf>
    <xf numFmtId="0" fontId="42" fillId="5" borderId="0" xfId="0" applyFont="1" applyFill="1"/>
    <xf numFmtId="0" fontId="42" fillId="5" borderId="33" xfId="0" applyFont="1" applyFill="1" applyBorder="1"/>
    <xf numFmtId="0" fontId="42" fillId="5" borderId="0" xfId="0" applyFont="1" applyFill="1" applyAlignment="1">
      <alignment horizontal="left" vertical="center" indent="1"/>
    </xf>
    <xf numFmtId="0" fontId="42" fillId="5" borderId="1" xfId="0" applyFont="1" applyFill="1" applyBorder="1"/>
    <xf numFmtId="0" fontId="45" fillId="5" borderId="1" xfId="0" applyFont="1" applyFill="1" applyBorder="1" applyProtection="1">
      <protection locked="0"/>
    </xf>
    <xf numFmtId="0" fontId="43" fillId="5" borderId="1" xfId="0" applyFont="1" applyFill="1" applyBorder="1" applyAlignment="1" applyProtection="1">
      <alignment horizontal="right" vertical="center"/>
      <protection locked="0"/>
    </xf>
    <xf numFmtId="0" fontId="43" fillId="5" borderId="7" xfId="0" applyFont="1" applyFill="1" applyBorder="1" applyAlignment="1">
      <alignment horizontal="center" vertical="center"/>
    </xf>
    <xf numFmtId="0" fontId="45" fillId="5" borderId="1" xfId="0" applyFont="1" applyFill="1" applyBorder="1" applyAlignment="1" applyProtection="1">
      <alignment vertical="center"/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5" fillId="5" borderId="6" xfId="0" applyFont="1" applyFill="1" applyBorder="1" applyAlignment="1" applyProtection="1">
      <alignment vertical="center"/>
      <protection locked="0"/>
    </xf>
    <xf numFmtId="0" fontId="45" fillId="5" borderId="6" xfId="0" applyFont="1" applyFill="1" applyBorder="1" applyProtection="1">
      <protection locked="0"/>
    </xf>
    <xf numFmtId="0" fontId="43" fillId="5" borderId="6" xfId="0" applyFont="1" applyFill="1" applyBorder="1" applyAlignment="1" applyProtection="1">
      <alignment horizontal="right" vertical="center"/>
      <protection locked="0"/>
    </xf>
    <xf numFmtId="0" fontId="43" fillId="5" borderId="6" xfId="0" quotePrefix="1" applyFont="1" applyFill="1" applyBorder="1" applyProtection="1">
      <protection locked="0"/>
    </xf>
    <xf numFmtId="0" fontId="45" fillId="0" borderId="13" xfId="0" applyFont="1" applyBorder="1" applyAlignment="1">
      <alignment horizontal="right"/>
    </xf>
    <xf numFmtId="0" fontId="45" fillId="0" borderId="13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3" fontId="42" fillId="0" borderId="11" xfId="0" applyNumberFormat="1" applyFont="1" applyBorder="1" applyAlignment="1">
      <alignment horizontal="right"/>
    </xf>
    <xf numFmtId="3" fontId="42" fillId="0" borderId="13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165" fontId="42" fillId="0" borderId="11" xfId="0" applyNumberFormat="1" applyFont="1" applyBorder="1" applyAlignment="1">
      <alignment horizontal="right"/>
    </xf>
    <xf numFmtId="165" fontId="42" fillId="0" borderId="13" xfId="0" applyNumberFormat="1" applyFont="1" applyBorder="1" applyAlignment="1">
      <alignment horizontal="right"/>
    </xf>
    <xf numFmtId="165" fontId="42" fillId="0" borderId="17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165" fontId="53" fillId="0" borderId="13" xfId="0" applyNumberFormat="1" applyFont="1" applyBorder="1" applyAlignment="1">
      <alignment horizontal="right"/>
    </xf>
    <xf numFmtId="0" fontId="41" fillId="4" borderId="0" xfId="0" applyFont="1" applyFill="1" applyAlignment="1">
      <alignment horizontal="left"/>
    </xf>
    <xf numFmtId="0" fontId="53" fillId="4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6" zoomScaleNormal="100" workbookViewId="0">
      <selection activeCell="F25" sqref="F25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194</v>
      </c>
    </row>
    <row r="2" spans="1:9" ht="15" customHeight="1"/>
    <row r="3" spans="1:9" ht="15" customHeight="1">
      <c r="A3" s="280" t="s">
        <v>225</v>
      </c>
      <c r="B3" s="280"/>
      <c r="C3" s="280"/>
      <c r="D3" s="280"/>
      <c r="E3" s="280"/>
      <c r="F3" s="280"/>
      <c r="G3" s="280"/>
    </row>
    <row r="4" spans="1:9" s="2" customFormat="1" ht="15" customHeight="1">
      <c r="A4" s="280" t="s">
        <v>193</v>
      </c>
      <c r="B4" s="280"/>
      <c r="C4" s="280"/>
      <c r="D4" s="280"/>
      <c r="E4" s="280"/>
      <c r="F4" s="280"/>
      <c r="G4" s="280"/>
    </row>
    <row r="5" spans="1:9" s="2" customFormat="1" ht="15" customHeight="1">
      <c r="B5" s="280" t="s">
        <v>195</v>
      </c>
      <c r="C5" s="280"/>
      <c r="D5" s="280"/>
      <c r="E5" s="280"/>
      <c r="F5" s="280"/>
      <c r="G5" s="280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>
      <c r="A7" s="174" t="s">
        <v>196</v>
      </c>
      <c r="B7" s="261"/>
      <c r="C7" s="261" t="s">
        <v>280</v>
      </c>
      <c r="D7" s="261"/>
      <c r="E7" s="261"/>
      <c r="F7" s="261"/>
      <c r="G7" s="261"/>
      <c r="H7" s="175"/>
      <c r="I7" s="175"/>
    </row>
    <row r="8" spans="1:9" s="176" customFormat="1" ht="15" customHeight="1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9" s="176" customFormat="1" ht="15.75" thickBot="1">
      <c r="A9" s="177" t="s">
        <v>259</v>
      </c>
      <c r="B9" s="263"/>
      <c r="C9" s="264"/>
      <c r="D9" s="265"/>
      <c r="E9" s="266" t="s">
        <v>266</v>
      </c>
      <c r="F9" s="260" t="s">
        <v>199</v>
      </c>
      <c r="G9" s="260" t="s">
        <v>200</v>
      </c>
      <c r="H9" s="178"/>
      <c r="I9" s="178"/>
    </row>
    <row r="10" spans="1:9" s="2" customFormat="1" ht="15.75" customHeight="1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9" s="2" customFormat="1" ht="15" customHeight="1">
      <c r="A11" s="191" t="s">
        <v>219</v>
      </c>
      <c r="B11" s="180" t="s">
        <v>202</v>
      </c>
      <c r="C11" s="180"/>
      <c r="D11" s="180"/>
      <c r="E11" s="192"/>
      <c r="F11" s="181">
        <v>510</v>
      </c>
      <c r="G11" s="181">
        <v>654</v>
      </c>
      <c r="H11" s="3"/>
    </row>
    <row r="12" spans="1:9" s="2" customFormat="1" ht="15" customHeight="1">
      <c r="A12" s="179" t="s">
        <v>220</v>
      </c>
      <c r="B12" s="184" t="s">
        <v>203</v>
      </c>
      <c r="C12" s="184"/>
      <c r="D12" s="184"/>
      <c r="E12" s="193"/>
      <c r="F12" s="182">
        <v>2</v>
      </c>
      <c r="G12" s="182">
        <v>0</v>
      </c>
      <c r="H12" s="3"/>
    </row>
    <row r="13" spans="1:9" s="2" customFormat="1" ht="15" customHeight="1">
      <c r="A13" s="179" t="s">
        <v>221</v>
      </c>
      <c r="B13" s="184" t="s">
        <v>261</v>
      </c>
      <c r="C13" s="254"/>
      <c r="D13" s="254"/>
      <c r="E13" s="255"/>
      <c r="F13" s="183">
        <f>SUM(F11:F12)</f>
        <v>512</v>
      </c>
      <c r="G13" s="183">
        <f>SUM(G11:G12)</f>
        <v>654</v>
      </c>
      <c r="H13" s="3"/>
    </row>
    <row r="14" spans="1:9" s="2" customFormat="1" ht="15" customHeight="1">
      <c r="A14" s="179" t="s">
        <v>228</v>
      </c>
      <c r="B14" s="227" t="s">
        <v>205</v>
      </c>
      <c r="C14" s="227"/>
      <c r="D14" s="227"/>
      <c r="E14" s="228"/>
      <c r="F14" s="182">
        <v>338</v>
      </c>
      <c r="G14" s="182">
        <v>517</v>
      </c>
      <c r="H14" s="229"/>
    </row>
    <row r="15" spans="1:9" s="2" customFormat="1" ht="15" customHeight="1">
      <c r="A15" s="179"/>
      <c r="B15" s="227" t="s">
        <v>204</v>
      </c>
      <c r="C15" s="227"/>
      <c r="D15" s="227"/>
      <c r="E15" s="228"/>
      <c r="F15" s="182">
        <v>15</v>
      </c>
      <c r="G15" s="182">
        <v>11</v>
      </c>
      <c r="H15" s="229"/>
    </row>
    <row r="16" spans="1:9" s="2" customFormat="1" ht="15" customHeight="1">
      <c r="A16" s="179"/>
      <c r="B16" s="227" t="s">
        <v>206</v>
      </c>
      <c r="C16" s="227"/>
      <c r="D16" s="227"/>
      <c r="E16" s="228"/>
      <c r="F16" s="182">
        <v>159</v>
      </c>
      <c r="G16" s="182">
        <v>126</v>
      </c>
      <c r="H16" s="229"/>
    </row>
    <row r="17" spans="1:8" s="2" customFormat="1" ht="15" customHeight="1">
      <c r="A17" s="179"/>
      <c r="B17" s="227" t="s">
        <v>207</v>
      </c>
      <c r="C17" s="227"/>
      <c r="D17" s="227"/>
      <c r="E17" s="228"/>
      <c r="F17" s="182">
        <v>0</v>
      </c>
      <c r="G17" s="182">
        <v>0</v>
      </c>
      <c r="H17" s="229"/>
    </row>
    <row r="18" spans="1:8" s="2" customFormat="1" ht="15" customHeight="1">
      <c r="A18" s="179" t="s">
        <v>222</v>
      </c>
      <c r="B18" s="184" t="s">
        <v>208</v>
      </c>
      <c r="C18" s="184"/>
      <c r="D18" s="184"/>
      <c r="E18" s="193"/>
      <c r="F18" s="183">
        <f>SUM(F19:F20)</f>
        <v>152</v>
      </c>
      <c r="G18" s="183">
        <f>SUM(G19:G20)</f>
        <v>91</v>
      </c>
      <c r="H18" s="229"/>
    </row>
    <row r="19" spans="1:8" s="2" customFormat="1" ht="15" customHeight="1">
      <c r="A19" s="179" t="s">
        <v>228</v>
      </c>
      <c r="B19" s="227" t="s">
        <v>209</v>
      </c>
      <c r="C19" s="184"/>
      <c r="D19" s="184"/>
      <c r="E19" s="193"/>
      <c r="F19" s="182">
        <v>25</v>
      </c>
      <c r="G19" s="182">
        <v>21</v>
      </c>
      <c r="H19" s="229"/>
    </row>
    <row r="20" spans="1:8" s="2" customFormat="1" ht="15" customHeight="1">
      <c r="A20" s="179"/>
      <c r="B20" s="227" t="s">
        <v>210</v>
      </c>
      <c r="C20" s="184"/>
      <c r="D20" s="184"/>
      <c r="E20" s="193"/>
      <c r="F20" s="182">
        <v>127</v>
      </c>
      <c r="G20" s="182">
        <v>70</v>
      </c>
      <c r="H20" s="229"/>
    </row>
    <row r="21" spans="1:8" s="186" customFormat="1" ht="15" customHeight="1">
      <c r="A21" s="230"/>
      <c r="B21" s="231" t="s">
        <v>211</v>
      </c>
      <c r="C21" s="232"/>
      <c r="D21" s="232"/>
      <c r="E21" s="233"/>
      <c r="F21" s="267">
        <f>F13+F18</f>
        <v>664</v>
      </c>
      <c r="G21" s="267">
        <f>G13+G18</f>
        <v>745</v>
      </c>
      <c r="H21" s="234"/>
    </row>
    <row r="22" spans="1:8" s="2" customFormat="1" ht="15" customHeight="1">
      <c r="A22" s="235" t="s">
        <v>223</v>
      </c>
      <c r="B22" s="236" t="s">
        <v>224</v>
      </c>
      <c r="C22" s="236"/>
      <c r="D22" s="236"/>
      <c r="E22" s="237"/>
      <c r="F22" s="238">
        <v>48921</v>
      </c>
      <c r="G22" s="238">
        <v>54580</v>
      </c>
      <c r="H22" s="239"/>
    </row>
    <row r="23" spans="1:8" s="2" customFormat="1" ht="15" customHeight="1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8" s="2" customFormat="1" ht="15" customHeight="1">
      <c r="A24" s="198" t="s">
        <v>219</v>
      </c>
      <c r="B24" s="199" t="s">
        <v>218</v>
      </c>
      <c r="C24" s="199"/>
      <c r="D24" s="199"/>
      <c r="E24" s="200"/>
      <c r="F24" s="200">
        <f>SUM(F25:F28)</f>
        <v>53575</v>
      </c>
      <c r="G24" s="201">
        <f>SUM(G25:G28)</f>
        <v>73919</v>
      </c>
      <c r="H24" s="3"/>
    </row>
    <row r="25" spans="1:8" s="2" customFormat="1" ht="15" customHeight="1">
      <c r="A25" s="202" t="s">
        <v>228</v>
      </c>
      <c r="B25" s="240" t="s">
        <v>212</v>
      </c>
      <c r="C25" s="195"/>
      <c r="D25" s="195"/>
      <c r="E25" s="204"/>
      <c r="F25" s="203">
        <v>26539</v>
      </c>
      <c r="G25" s="203">
        <v>39062</v>
      </c>
      <c r="H25" s="229"/>
    </row>
    <row r="26" spans="1:8" s="2" customFormat="1" ht="15" customHeight="1">
      <c r="A26" s="202"/>
      <c r="B26" s="240" t="s">
        <v>213</v>
      </c>
      <c r="C26" s="195"/>
      <c r="D26" s="195"/>
      <c r="E26" s="204"/>
      <c r="F26" s="203">
        <v>23928</v>
      </c>
      <c r="G26" s="203">
        <v>33458</v>
      </c>
      <c r="H26" s="229"/>
    </row>
    <row r="27" spans="1:8" s="2" customFormat="1" ht="15" customHeight="1">
      <c r="A27" s="202"/>
      <c r="B27" s="240" t="s">
        <v>214</v>
      </c>
      <c r="C27" s="195"/>
      <c r="D27" s="195"/>
      <c r="E27" s="204"/>
      <c r="F27" s="203">
        <v>760</v>
      </c>
      <c r="G27" s="203">
        <v>115</v>
      </c>
      <c r="H27" s="229"/>
    </row>
    <row r="28" spans="1:8" s="2" customFormat="1" ht="15" customHeight="1">
      <c r="A28" s="202"/>
      <c r="B28" s="240" t="s">
        <v>215</v>
      </c>
      <c r="C28" s="195"/>
      <c r="D28" s="195"/>
      <c r="E28" s="204"/>
      <c r="F28" s="203">
        <v>2348</v>
      </c>
      <c r="G28" s="203">
        <v>1284</v>
      </c>
      <c r="H28" s="229"/>
    </row>
    <row r="29" spans="1:8" s="2" customFormat="1" ht="15" customHeight="1">
      <c r="A29" s="202" t="s">
        <v>220</v>
      </c>
      <c r="B29" s="195" t="s">
        <v>216</v>
      </c>
      <c r="C29" s="195"/>
      <c r="D29" s="195"/>
      <c r="E29" s="204"/>
      <c r="F29" s="205">
        <f>SUM(F30:F33)</f>
        <v>14993</v>
      </c>
      <c r="G29" s="205">
        <f>SUM(G30:G33)</f>
        <v>13687</v>
      </c>
      <c r="H29" s="229"/>
    </row>
    <row r="30" spans="1:8" s="2" customFormat="1" ht="15" customHeight="1">
      <c r="A30" s="202" t="s">
        <v>228</v>
      </c>
      <c r="B30" s="240" t="s">
        <v>217</v>
      </c>
      <c r="C30" s="195"/>
      <c r="D30" s="195"/>
      <c r="E30" s="204"/>
      <c r="F30" s="203">
        <v>7884</v>
      </c>
      <c r="G30" s="203">
        <v>7281</v>
      </c>
      <c r="H30" s="229"/>
    </row>
    <row r="31" spans="1:8" s="2" customFormat="1" ht="15" customHeight="1">
      <c r="A31" s="202"/>
      <c r="B31" s="240" t="s">
        <v>226</v>
      </c>
      <c r="C31" s="195"/>
      <c r="D31" s="195"/>
      <c r="E31" s="204"/>
      <c r="F31" s="203">
        <v>6999</v>
      </c>
      <c r="G31" s="203">
        <v>6406</v>
      </c>
      <c r="H31" s="229"/>
    </row>
    <row r="32" spans="1:8" s="2" customFormat="1" ht="15" customHeight="1">
      <c r="A32" s="202"/>
      <c r="B32" s="240" t="s">
        <v>227</v>
      </c>
      <c r="C32" s="195"/>
      <c r="D32" s="195"/>
      <c r="E32" s="204"/>
      <c r="F32" s="203">
        <v>19</v>
      </c>
      <c r="G32" s="203">
        <v>0</v>
      </c>
      <c r="H32" s="229"/>
    </row>
    <row r="33" spans="1:8" s="2" customFormat="1" ht="15" customHeight="1">
      <c r="A33" s="202"/>
      <c r="B33" s="256" t="s">
        <v>265</v>
      </c>
      <c r="C33" s="195"/>
      <c r="D33" s="195"/>
      <c r="E33" s="204"/>
      <c r="F33" s="203">
        <v>91</v>
      </c>
      <c r="G33" s="203">
        <v>0</v>
      </c>
      <c r="H33" s="229"/>
    </row>
    <row r="34" spans="1:8" s="2" customFormat="1" ht="15" customHeight="1">
      <c r="A34" s="202" t="s">
        <v>221</v>
      </c>
      <c r="B34" s="195" t="s">
        <v>229</v>
      </c>
      <c r="C34" s="195"/>
      <c r="D34" s="195"/>
      <c r="E34" s="204"/>
      <c r="F34" s="205">
        <f>F24+F29</f>
        <v>68568</v>
      </c>
      <c r="G34" s="205">
        <f>G24+G29</f>
        <v>87606</v>
      </c>
      <c r="H34" s="229"/>
    </row>
    <row r="35" spans="1:8" s="2" customFormat="1" ht="15" customHeight="1">
      <c r="A35" s="202" t="s">
        <v>228</v>
      </c>
      <c r="B35" s="240" t="s">
        <v>231</v>
      </c>
      <c r="C35" s="195"/>
      <c r="D35" s="195"/>
      <c r="E35" s="204"/>
      <c r="F35" s="203"/>
      <c r="G35" s="203"/>
      <c r="H35" s="229"/>
    </row>
    <row r="36" spans="1:8" s="2" customFormat="1" ht="15" customHeight="1">
      <c r="A36" s="202" t="s">
        <v>222</v>
      </c>
      <c r="B36" s="195" t="s">
        <v>232</v>
      </c>
      <c r="C36" s="195"/>
      <c r="D36" s="195"/>
      <c r="E36" s="204"/>
      <c r="F36" s="203">
        <v>4770</v>
      </c>
      <c r="G36" s="203">
        <v>3366</v>
      </c>
      <c r="H36" s="229"/>
    </row>
    <row r="37" spans="1:8" s="186" customFormat="1" ht="15" customHeight="1">
      <c r="A37" s="241"/>
      <c r="B37" s="207" t="s">
        <v>233</v>
      </c>
      <c r="C37" s="208"/>
      <c r="D37" s="208"/>
      <c r="E37" s="209"/>
      <c r="F37" s="268">
        <f>F34+F36</f>
        <v>73338</v>
      </c>
      <c r="G37" s="268">
        <f>G34+G36</f>
        <v>90972</v>
      </c>
      <c r="H37" s="234"/>
    </row>
    <row r="38" spans="1:8" s="2" customFormat="1" ht="15" customHeight="1">
      <c r="A38" s="242" t="s">
        <v>223</v>
      </c>
      <c r="B38" s="236" t="s">
        <v>260</v>
      </c>
      <c r="C38" s="236"/>
      <c r="D38" s="257"/>
      <c r="E38" s="243"/>
      <c r="F38" s="244">
        <v>13</v>
      </c>
      <c r="G38" s="244">
        <v>6</v>
      </c>
      <c r="H38" s="239"/>
    </row>
    <row r="39" spans="1:8" s="186" customFormat="1" ht="15" customHeight="1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8" s="2" customFormat="1" ht="15" customHeight="1">
      <c r="A40" s="198" t="s">
        <v>219</v>
      </c>
      <c r="B40" s="199" t="s">
        <v>236</v>
      </c>
      <c r="C40" s="199"/>
      <c r="D40" s="199"/>
      <c r="E40" s="200"/>
      <c r="F40" s="245">
        <f>SUM(F41:F42)</f>
        <v>4.6500000000000004</v>
      </c>
      <c r="G40" s="246">
        <f>SUM(G41:G42)</f>
        <v>0.75</v>
      </c>
      <c r="H40" s="239"/>
    </row>
    <row r="41" spans="1:8" s="2" customFormat="1" ht="15" customHeight="1">
      <c r="A41" s="202" t="s">
        <v>228</v>
      </c>
      <c r="B41" s="247" t="s">
        <v>237</v>
      </c>
      <c r="C41" s="240"/>
      <c r="D41" s="240"/>
      <c r="E41" s="248"/>
      <c r="F41" s="249">
        <v>0.17</v>
      </c>
      <c r="G41" s="249">
        <v>0.01</v>
      </c>
      <c r="H41" s="239"/>
    </row>
    <row r="42" spans="1:8" s="2" customFormat="1" ht="15" customHeight="1">
      <c r="A42" s="202"/>
      <c r="B42" s="247" t="s">
        <v>238</v>
      </c>
      <c r="C42" s="240"/>
      <c r="D42" s="240"/>
      <c r="E42" s="248"/>
      <c r="F42" s="203">
        <v>4.4800000000000004</v>
      </c>
      <c r="G42" s="203">
        <v>0.74</v>
      </c>
      <c r="H42" s="239"/>
    </row>
    <row r="43" spans="1:8" s="2" customFormat="1" ht="15" customHeight="1">
      <c r="A43" s="202" t="s">
        <v>220</v>
      </c>
      <c r="B43" s="195" t="s">
        <v>239</v>
      </c>
      <c r="C43" s="195"/>
      <c r="D43" s="195"/>
      <c r="E43" s="204"/>
      <c r="F43" s="203">
        <v>0.04</v>
      </c>
      <c r="G43" s="203">
        <v>0.08</v>
      </c>
      <c r="H43" s="170" t="s">
        <v>230</v>
      </c>
    </row>
    <row r="44" spans="1:8" s="2" customFormat="1" ht="15" customHeight="1">
      <c r="A44" s="202" t="s">
        <v>221</v>
      </c>
      <c r="B44" s="195" t="s">
        <v>240</v>
      </c>
      <c r="C44" s="195"/>
      <c r="D44" s="195"/>
      <c r="E44" s="204"/>
      <c r="F44" s="205">
        <f>F40+F43</f>
        <v>4.6900000000000004</v>
      </c>
      <c r="G44" s="206">
        <f>G40+G43</f>
        <v>0.83</v>
      </c>
      <c r="H44" s="170" t="str">
        <f>IF(OR(F45="",G45=""),"",(F45-G45)/G45)</f>
        <v/>
      </c>
    </row>
    <row r="45" spans="1:8" s="2" customFormat="1" ht="15" customHeight="1">
      <c r="A45" s="202" t="s">
        <v>222</v>
      </c>
      <c r="B45" s="195" t="s">
        <v>241</v>
      </c>
      <c r="C45" s="195"/>
      <c r="D45" s="195"/>
      <c r="E45" s="204"/>
      <c r="F45" s="203"/>
      <c r="G45" s="203"/>
      <c r="H45" s="170" t="s">
        <v>230</v>
      </c>
    </row>
    <row r="46" spans="1:8" s="186" customFormat="1" ht="15" customHeight="1">
      <c r="A46" s="210" t="s">
        <v>223</v>
      </c>
      <c r="B46" s="207" t="s">
        <v>242</v>
      </c>
      <c r="C46" s="208"/>
      <c r="D46" s="208"/>
      <c r="E46" s="209"/>
      <c r="F46" s="268">
        <f>F44+F45</f>
        <v>4.6900000000000004</v>
      </c>
      <c r="G46" s="269">
        <f>G44+G45</f>
        <v>0.83</v>
      </c>
      <c r="H46" s="187"/>
    </row>
    <row r="47" spans="1:8" s="2" customFormat="1" ht="15" customHeight="1">
      <c r="A47" s="202" t="s">
        <v>228</v>
      </c>
      <c r="B47" s="247" t="s">
        <v>244</v>
      </c>
      <c r="C47" s="195"/>
      <c r="D47" s="195"/>
      <c r="E47" s="204"/>
      <c r="F47" s="250">
        <v>4.13</v>
      </c>
      <c r="G47" s="250">
        <f>G46-G48</f>
        <v>0.83</v>
      </c>
      <c r="H47" s="239"/>
    </row>
    <row r="48" spans="1:8" s="2" customFormat="1" ht="15" customHeight="1">
      <c r="A48" s="202"/>
      <c r="B48" s="247" t="s">
        <v>245</v>
      </c>
      <c r="C48" s="195"/>
      <c r="D48" s="195"/>
      <c r="E48" s="204"/>
      <c r="F48" s="250">
        <v>0.56999999999999995</v>
      </c>
      <c r="G48" s="250">
        <v>0</v>
      </c>
      <c r="H48" s="239"/>
    </row>
    <row r="49" spans="1:9" s="2" customFormat="1" ht="15" customHeight="1">
      <c r="A49" s="251" t="s">
        <v>243</v>
      </c>
      <c r="B49" s="252" t="s">
        <v>251</v>
      </c>
      <c r="C49" s="252"/>
      <c r="D49" s="252"/>
      <c r="E49" s="243"/>
      <c r="F49" s="253"/>
      <c r="G49" s="253"/>
      <c r="H49" s="239"/>
    </row>
    <row r="50" spans="1:9" ht="15" customHeight="1">
      <c r="A50" s="211" t="s">
        <v>249</v>
      </c>
      <c r="B50" s="184"/>
      <c r="C50" s="184"/>
      <c r="D50" s="184"/>
      <c r="E50" s="184"/>
      <c r="F50" s="212"/>
      <c r="G50" s="212"/>
      <c r="I50" s="170"/>
    </row>
    <row r="51" spans="1:9" s="2" customFormat="1" ht="15" customHeight="1">
      <c r="A51" s="213"/>
      <c r="B51" s="214"/>
      <c r="C51" s="214"/>
      <c r="D51" s="214"/>
      <c r="E51" s="214"/>
      <c r="F51" s="214"/>
      <c r="G51" s="215"/>
    </row>
    <row r="52" spans="1:9" s="2" customFormat="1" ht="15" customHeight="1">
      <c r="A52" s="216"/>
      <c r="B52" s="217"/>
      <c r="C52" s="217"/>
      <c r="D52" s="217"/>
      <c r="E52" s="217"/>
      <c r="F52" s="217"/>
      <c r="G52" s="218"/>
    </row>
    <row r="53" spans="1:9" s="2" customFormat="1" ht="15" customHeight="1">
      <c r="A53" s="219"/>
      <c r="B53" s="220"/>
      <c r="C53" s="220"/>
      <c r="D53" s="220"/>
      <c r="E53" s="220"/>
      <c r="F53" s="220"/>
      <c r="G53" s="221"/>
    </row>
    <row r="54" spans="1:9" ht="15" customHeight="1">
      <c r="A54" s="222"/>
      <c r="B54" s="180"/>
      <c r="C54" s="180"/>
      <c r="D54" s="180"/>
      <c r="E54" s="180"/>
      <c r="F54" s="184"/>
      <c r="G54" s="184"/>
    </row>
    <row r="55" spans="1:9" s="188" customFormat="1" ht="15" customHeight="1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9" ht="15" customHeight="1">
      <c r="A56" s="223" t="s">
        <v>248</v>
      </c>
      <c r="B56" s="184"/>
      <c r="C56" s="184"/>
      <c r="D56" s="184"/>
      <c r="E56" s="184"/>
      <c r="F56" s="224"/>
      <c r="G56" s="184"/>
    </row>
    <row r="57" spans="1:9" ht="15" customHeight="1"/>
    <row r="58" spans="1:9" s="173" customFormat="1" ht="15" customHeight="1">
      <c r="A58" s="173" t="s">
        <v>250</v>
      </c>
    </row>
    <row r="59" spans="1:9" s="173" customFormat="1" ht="15" customHeight="1">
      <c r="A59" s="173" t="s">
        <v>252</v>
      </c>
    </row>
    <row r="60" spans="1:9" s="173" customFormat="1" ht="15" customHeight="1">
      <c r="A60" s="173" t="s">
        <v>253</v>
      </c>
      <c r="D60" s="173" t="s">
        <v>256</v>
      </c>
    </row>
    <row r="61" spans="1:9" s="173" customFormat="1" ht="15" customHeight="1">
      <c r="A61" s="173" t="s">
        <v>254</v>
      </c>
    </row>
    <row r="62" spans="1:9" s="173" customFormat="1" ht="15" customHeight="1">
      <c r="B62" s="173" t="s">
        <v>257</v>
      </c>
    </row>
    <row r="63" spans="1:9" s="225" customFormat="1" ht="15" customHeight="1">
      <c r="A63" s="226" t="s">
        <v>255</v>
      </c>
      <c r="B63" s="173"/>
    </row>
    <row r="64" spans="1:9" s="173" customFormat="1" ht="15" customHeight="1">
      <c r="A64" s="278" t="s">
        <v>262</v>
      </c>
      <c r="B64" s="278"/>
      <c r="C64" s="278"/>
      <c r="D64" s="278"/>
      <c r="E64" s="278"/>
      <c r="F64" s="278"/>
      <c r="G64" s="278"/>
    </row>
    <row r="65" spans="1:7" ht="15" customHeight="1">
      <c r="A65" s="278" t="s">
        <v>263</v>
      </c>
      <c r="B65" s="278"/>
      <c r="C65" s="278"/>
      <c r="D65" s="278"/>
      <c r="E65" s="278"/>
      <c r="F65" s="278"/>
      <c r="G65" s="278"/>
    </row>
    <row r="66" spans="1:7" ht="15" customHeight="1">
      <c r="A66" s="278" t="s">
        <v>258</v>
      </c>
      <c r="B66" s="278"/>
      <c r="C66" s="278"/>
      <c r="D66" s="278"/>
      <c r="E66" s="278"/>
      <c r="F66" s="278"/>
      <c r="G66" s="278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10">
    <mergeCell ref="A4:G4"/>
    <mergeCell ref="A3:G3"/>
    <mergeCell ref="B5:G5"/>
    <mergeCell ref="C8:E8"/>
    <mergeCell ref="F39:G39"/>
    <mergeCell ref="A64:G64"/>
    <mergeCell ref="A65:G65"/>
    <mergeCell ref="A66:G66"/>
    <mergeCell ref="F55:G55"/>
    <mergeCell ref="A55:E55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275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858</v>
      </c>
      <c r="G11" s="181">
        <v>852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858</v>
      </c>
      <c r="G13" s="183">
        <f>SUM(G11:G12)</f>
        <v>852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556</v>
      </c>
      <c r="G14" s="182">
        <v>546</v>
      </c>
    </row>
    <row r="15" spans="1:7">
      <c r="A15" s="179"/>
      <c r="B15" s="227" t="s">
        <v>204</v>
      </c>
      <c r="C15" s="227"/>
      <c r="D15" s="227"/>
      <c r="E15" s="228"/>
      <c r="F15" s="182">
        <v>132</v>
      </c>
      <c r="G15" s="182">
        <v>129</v>
      </c>
    </row>
    <row r="16" spans="1:7">
      <c r="A16" s="179"/>
      <c r="B16" s="227" t="s">
        <v>206</v>
      </c>
      <c r="C16" s="227"/>
      <c r="D16" s="227"/>
      <c r="E16" s="228"/>
      <c r="F16" s="182">
        <v>168</v>
      </c>
      <c r="G16" s="182">
        <v>176</v>
      </c>
    </row>
    <row r="17" spans="1:7">
      <c r="A17" s="179"/>
      <c r="B17" s="227" t="s">
        <v>207</v>
      </c>
      <c r="C17" s="227"/>
      <c r="D17" s="227"/>
      <c r="E17" s="228"/>
      <c r="F17" s="182">
        <v>2</v>
      </c>
      <c r="G17" s="182">
        <v>1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160</v>
      </c>
      <c r="G18" s="183">
        <v>128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18</v>
      </c>
      <c r="G19" s="182">
        <v>39</v>
      </c>
    </row>
    <row r="20" spans="1:7">
      <c r="A20" s="179"/>
      <c r="B20" s="227" t="s">
        <v>210</v>
      </c>
      <c r="C20" s="184"/>
      <c r="D20" s="184"/>
      <c r="E20" s="193"/>
      <c r="F20" s="182">
        <v>142</v>
      </c>
      <c r="G20" s="182">
        <v>89</v>
      </c>
    </row>
    <row r="21" spans="1:7">
      <c r="A21" s="230"/>
      <c r="B21" s="231" t="s">
        <v>211</v>
      </c>
      <c r="C21" s="232"/>
      <c r="D21" s="232"/>
      <c r="E21" s="233"/>
      <c r="F21" s="183">
        <v>1018</v>
      </c>
      <c r="G21" s="183">
        <v>980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67945</v>
      </c>
      <c r="G22" s="238">
        <v>64705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101257</v>
      </c>
      <c r="G24" s="201">
        <f>SUM(G25:G28)</f>
        <v>93227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44777</v>
      </c>
      <c r="G25" s="203">
        <v>41157</v>
      </c>
    </row>
    <row r="26" spans="1:7">
      <c r="A26" s="202"/>
      <c r="B26" s="240" t="s">
        <v>213</v>
      </c>
      <c r="C26" s="195"/>
      <c r="D26" s="195"/>
      <c r="E26" s="204"/>
      <c r="F26" s="203">
        <v>38222</v>
      </c>
      <c r="G26" s="203">
        <v>37710</v>
      </c>
    </row>
    <row r="27" spans="1:7">
      <c r="A27" s="202"/>
      <c r="B27" s="240" t="s">
        <v>214</v>
      </c>
      <c r="C27" s="195"/>
      <c r="D27" s="195"/>
      <c r="E27" s="204"/>
      <c r="F27" s="203">
        <v>8853</v>
      </c>
      <c r="G27" s="203">
        <v>7224</v>
      </c>
    </row>
    <row r="28" spans="1:7">
      <c r="A28" s="202"/>
      <c r="B28" s="240" t="s">
        <v>215</v>
      </c>
      <c r="C28" s="195"/>
      <c r="D28" s="195"/>
      <c r="E28" s="204"/>
      <c r="F28" s="203">
        <v>9405</v>
      </c>
      <c r="G28" s="203">
        <v>7136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18333</v>
      </c>
      <c r="G29" s="205">
        <f>SUM(G30:G33)</f>
        <v>20608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9264</v>
      </c>
      <c r="G30" s="203">
        <v>10489</v>
      </c>
    </row>
    <row r="31" spans="1:7">
      <c r="A31" s="202"/>
      <c r="B31" s="240" t="s">
        <v>226</v>
      </c>
      <c r="C31" s="195"/>
      <c r="D31" s="195"/>
      <c r="E31" s="204"/>
      <c r="F31" s="203">
        <v>9062</v>
      </c>
      <c r="G31" s="203">
        <v>9978</v>
      </c>
    </row>
    <row r="32" spans="1:7">
      <c r="A32" s="202"/>
      <c r="B32" s="240" t="s">
        <v>227</v>
      </c>
      <c r="C32" s="195"/>
      <c r="D32" s="195"/>
      <c r="E32" s="204"/>
      <c r="F32" s="203">
        <v>4</v>
      </c>
      <c r="G32" s="203">
        <v>78</v>
      </c>
    </row>
    <row r="33" spans="1:7">
      <c r="A33" s="202"/>
      <c r="B33" s="256" t="s">
        <v>265</v>
      </c>
      <c r="C33" s="195"/>
      <c r="D33" s="195"/>
      <c r="E33" s="204"/>
      <c r="F33" s="203">
        <v>3</v>
      </c>
      <c r="G33" s="203">
        <v>63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119590</v>
      </c>
      <c r="G34" s="205">
        <f>G24+G29</f>
        <v>113835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252</v>
      </c>
      <c r="G36" s="203">
        <v>1011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119842</v>
      </c>
      <c r="G37" s="205">
        <f>G34+G36</f>
        <v>114846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33</v>
      </c>
      <c r="G38" s="244">
        <v>26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2.86</v>
      </c>
      <c r="G40" s="246">
        <f>SUM(G41:G42)</f>
        <v>3.91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</v>
      </c>
      <c r="G41" s="249">
        <v>0.62</v>
      </c>
    </row>
    <row r="42" spans="1:7">
      <c r="A42" s="202"/>
      <c r="B42" s="247" t="s">
        <v>238</v>
      </c>
      <c r="C42" s="240"/>
      <c r="D42" s="240"/>
      <c r="E42" s="248"/>
      <c r="F42" s="203">
        <v>2.86</v>
      </c>
      <c r="G42" s="203">
        <v>3.29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0.41999999999999993</v>
      </c>
      <c r="G43" s="203">
        <v>0.58999999999999986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3.28</v>
      </c>
      <c r="G44" s="206">
        <f>G40+G43</f>
        <v>4.5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3.28</v>
      </c>
      <c r="G46" s="206">
        <f>G44+G45</f>
        <v>4.5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3.28</v>
      </c>
      <c r="G47" s="250">
        <f>G46-G48</f>
        <v>4.5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276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443</v>
      </c>
      <c r="G11" s="181">
        <v>551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443</v>
      </c>
      <c r="G13" s="183">
        <f>SUM(G11:G12)</f>
        <v>551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262</v>
      </c>
      <c r="G14" s="182">
        <v>358</v>
      </c>
    </row>
    <row r="15" spans="1:7">
      <c r="A15" s="179"/>
      <c r="B15" s="227" t="s">
        <v>204</v>
      </c>
      <c r="C15" s="227"/>
      <c r="D15" s="227"/>
      <c r="E15" s="228"/>
      <c r="F15" s="182">
        <v>28</v>
      </c>
      <c r="G15" s="182">
        <v>31</v>
      </c>
    </row>
    <row r="16" spans="1:7">
      <c r="A16" s="179"/>
      <c r="B16" s="227" t="s">
        <v>206</v>
      </c>
      <c r="C16" s="227"/>
      <c r="D16" s="227"/>
      <c r="E16" s="228"/>
      <c r="F16" s="182">
        <v>152</v>
      </c>
      <c r="G16" s="182">
        <v>160</v>
      </c>
    </row>
    <row r="17" spans="1:7">
      <c r="A17" s="179"/>
      <c r="B17" s="227" t="s">
        <v>207</v>
      </c>
      <c r="C17" s="227"/>
      <c r="D17" s="227"/>
      <c r="E17" s="228"/>
      <c r="F17" s="182">
        <v>1</v>
      </c>
      <c r="G17" s="182">
        <v>2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116</v>
      </c>
      <c r="G18" s="183">
        <v>78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17</v>
      </c>
      <c r="G19" s="182">
        <v>25</v>
      </c>
    </row>
    <row r="20" spans="1:7">
      <c r="A20" s="179"/>
      <c r="B20" s="227" t="s">
        <v>210</v>
      </c>
      <c r="C20" s="184"/>
      <c r="D20" s="184"/>
      <c r="E20" s="193"/>
      <c r="F20" s="182">
        <v>99</v>
      </c>
      <c r="G20" s="182">
        <v>53</v>
      </c>
    </row>
    <row r="21" spans="1:7">
      <c r="A21" s="230"/>
      <c r="B21" s="231" t="s">
        <v>211</v>
      </c>
      <c r="C21" s="232"/>
      <c r="D21" s="232"/>
      <c r="E21" s="233"/>
      <c r="F21" s="183">
        <v>559</v>
      </c>
      <c r="G21" s="183">
        <v>629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35407</v>
      </c>
      <c r="G22" s="238">
        <v>40891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44705</v>
      </c>
      <c r="G24" s="201">
        <f>SUM(G25:G28)</f>
        <v>56905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21256</v>
      </c>
      <c r="G25" s="203">
        <v>27811</v>
      </c>
    </row>
    <row r="26" spans="1:7">
      <c r="A26" s="202"/>
      <c r="B26" s="240" t="s">
        <v>213</v>
      </c>
      <c r="C26" s="195"/>
      <c r="D26" s="195"/>
      <c r="E26" s="204"/>
      <c r="F26" s="203">
        <v>20648</v>
      </c>
      <c r="G26" s="203">
        <v>26482</v>
      </c>
    </row>
    <row r="27" spans="1:7">
      <c r="A27" s="202"/>
      <c r="B27" s="240" t="s">
        <v>214</v>
      </c>
      <c r="C27" s="195"/>
      <c r="D27" s="195"/>
      <c r="E27" s="204"/>
      <c r="F27" s="203">
        <v>984</v>
      </c>
      <c r="G27" s="203">
        <v>1012</v>
      </c>
    </row>
    <row r="28" spans="1:7">
      <c r="A28" s="202"/>
      <c r="B28" s="240" t="s">
        <v>215</v>
      </c>
      <c r="C28" s="195"/>
      <c r="D28" s="195"/>
      <c r="E28" s="204"/>
      <c r="F28" s="203">
        <v>1817</v>
      </c>
      <c r="G28" s="203">
        <v>1600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17899</v>
      </c>
      <c r="G29" s="205">
        <f>SUM(G30:G33)</f>
        <v>17430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8897</v>
      </c>
      <c r="G30" s="203">
        <v>8717</v>
      </c>
    </row>
    <row r="31" spans="1:7">
      <c r="A31" s="202"/>
      <c r="B31" s="240" t="s">
        <v>226</v>
      </c>
      <c r="C31" s="195"/>
      <c r="D31" s="195"/>
      <c r="E31" s="204"/>
      <c r="F31" s="203">
        <v>8951</v>
      </c>
      <c r="G31" s="203">
        <v>8536</v>
      </c>
    </row>
    <row r="32" spans="1:7">
      <c r="A32" s="202"/>
      <c r="B32" s="240" t="s">
        <v>227</v>
      </c>
      <c r="C32" s="195"/>
      <c r="D32" s="195"/>
      <c r="E32" s="204"/>
      <c r="F32" s="203">
        <v>17</v>
      </c>
      <c r="G32" s="203">
        <v>57</v>
      </c>
    </row>
    <row r="33" spans="1:7">
      <c r="A33" s="202"/>
      <c r="B33" s="256" t="s">
        <v>265</v>
      </c>
      <c r="C33" s="195"/>
      <c r="D33" s="195"/>
      <c r="E33" s="204"/>
      <c r="F33" s="203">
        <v>34</v>
      </c>
      <c r="G33" s="203">
        <v>120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62604</v>
      </c>
      <c r="G34" s="205">
        <f>G24+G29</f>
        <v>74335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558</v>
      </c>
      <c r="G36" s="203">
        <v>605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63162</v>
      </c>
      <c r="G37" s="205">
        <f>G34+G36</f>
        <v>74940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26</v>
      </c>
      <c r="G38" s="244">
        <v>35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3.2699999999999996</v>
      </c>
      <c r="G40" s="246">
        <f>SUM(G41:G42)</f>
        <v>3.18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0.01</v>
      </c>
      <c r="G41" s="249">
        <v>0.02</v>
      </c>
    </row>
    <row r="42" spans="1:7">
      <c r="A42" s="202"/>
      <c r="B42" s="247" t="s">
        <v>238</v>
      </c>
      <c r="C42" s="240"/>
      <c r="D42" s="240"/>
      <c r="E42" s="248"/>
      <c r="F42" s="203">
        <v>3.26</v>
      </c>
      <c r="G42" s="203">
        <v>3.16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0.25000000000000044</v>
      </c>
      <c r="G43" s="203">
        <v>0.2799999999999998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3.52</v>
      </c>
      <c r="G44" s="206">
        <f>G40+G43</f>
        <v>3.46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3.52</v>
      </c>
      <c r="G46" s="206">
        <f>G44+G45</f>
        <v>3.46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3.52</v>
      </c>
      <c r="G47" s="250">
        <f>G46-G48</f>
        <v>3.46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277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479</v>
      </c>
      <c r="G11" s="181">
        <v>596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2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481</v>
      </c>
      <c r="G13" s="183">
        <f>SUM(G11:G12)</f>
        <v>596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292</v>
      </c>
      <c r="G14" s="182">
        <v>420</v>
      </c>
    </row>
    <row r="15" spans="1:7">
      <c r="A15" s="179"/>
      <c r="B15" s="227" t="s">
        <v>204</v>
      </c>
      <c r="C15" s="227"/>
      <c r="D15" s="227"/>
      <c r="E15" s="228"/>
      <c r="F15" s="182">
        <v>31</v>
      </c>
      <c r="G15" s="182">
        <v>18</v>
      </c>
    </row>
    <row r="16" spans="1:7">
      <c r="A16" s="179"/>
      <c r="B16" s="227" t="s">
        <v>206</v>
      </c>
      <c r="C16" s="227"/>
      <c r="D16" s="227"/>
      <c r="E16" s="228"/>
      <c r="F16" s="182">
        <v>158</v>
      </c>
      <c r="G16" s="182">
        <v>158</v>
      </c>
    </row>
    <row r="17" spans="1:7">
      <c r="A17" s="179"/>
      <c r="B17" s="227" t="s">
        <v>207</v>
      </c>
      <c r="C17" s="227"/>
      <c r="D17" s="227"/>
      <c r="E17" s="228"/>
      <c r="F17" s="182">
        <v>0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123</v>
      </c>
      <c r="G18" s="183">
        <v>102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26</v>
      </c>
      <c r="G19" s="182">
        <v>26</v>
      </c>
    </row>
    <row r="20" spans="1:7">
      <c r="A20" s="179"/>
      <c r="B20" s="227" t="s">
        <v>210</v>
      </c>
      <c r="C20" s="184"/>
      <c r="D20" s="184"/>
      <c r="E20" s="193"/>
      <c r="F20" s="182">
        <v>97</v>
      </c>
      <c r="G20" s="182">
        <v>76</v>
      </c>
    </row>
    <row r="21" spans="1:7">
      <c r="A21" s="230"/>
      <c r="B21" s="231" t="s">
        <v>211</v>
      </c>
      <c r="C21" s="232"/>
      <c r="D21" s="232"/>
      <c r="E21" s="233"/>
      <c r="F21" s="183">
        <v>604</v>
      </c>
      <c r="G21" s="183">
        <v>698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39004</v>
      </c>
      <c r="G22" s="238">
        <v>48939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48787</v>
      </c>
      <c r="G24" s="201">
        <f>SUM(G25:G28)</f>
        <v>63554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21934</v>
      </c>
      <c r="G25" s="203">
        <v>28988</v>
      </c>
    </row>
    <row r="26" spans="1:7">
      <c r="A26" s="202"/>
      <c r="B26" s="240" t="s">
        <v>213</v>
      </c>
      <c r="C26" s="195"/>
      <c r="D26" s="195"/>
      <c r="E26" s="204"/>
      <c r="F26" s="203">
        <v>23187</v>
      </c>
      <c r="G26" s="203">
        <v>31870</v>
      </c>
    </row>
    <row r="27" spans="1:7">
      <c r="A27" s="202"/>
      <c r="B27" s="240" t="s">
        <v>214</v>
      </c>
      <c r="C27" s="195"/>
      <c r="D27" s="195"/>
      <c r="E27" s="204"/>
      <c r="F27" s="203">
        <v>2462</v>
      </c>
      <c r="G27" s="203">
        <v>2019</v>
      </c>
    </row>
    <row r="28" spans="1:7">
      <c r="A28" s="202"/>
      <c r="B28" s="240" t="s">
        <v>215</v>
      </c>
      <c r="C28" s="195"/>
      <c r="D28" s="195"/>
      <c r="E28" s="204"/>
      <c r="F28" s="203">
        <v>1204</v>
      </c>
      <c r="G28" s="203">
        <v>677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17354</v>
      </c>
      <c r="G29" s="205">
        <f>SUM(G30:G33)</f>
        <v>17377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8262</v>
      </c>
      <c r="G30" s="203">
        <v>8387</v>
      </c>
    </row>
    <row r="31" spans="1:7">
      <c r="A31" s="202"/>
      <c r="B31" s="240" t="s">
        <v>226</v>
      </c>
      <c r="C31" s="195"/>
      <c r="D31" s="195"/>
      <c r="E31" s="204"/>
      <c r="F31" s="203">
        <v>9081</v>
      </c>
      <c r="G31" s="203">
        <v>8972</v>
      </c>
    </row>
    <row r="32" spans="1:7">
      <c r="A32" s="202"/>
      <c r="B32" s="240" t="s">
        <v>227</v>
      </c>
      <c r="C32" s="195"/>
      <c r="D32" s="195"/>
      <c r="E32" s="204"/>
      <c r="F32" s="203">
        <v>1</v>
      </c>
      <c r="G32" s="203">
        <v>10</v>
      </c>
    </row>
    <row r="33" spans="1:7">
      <c r="A33" s="202"/>
      <c r="B33" s="256" t="s">
        <v>265</v>
      </c>
      <c r="C33" s="195"/>
      <c r="D33" s="195"/>
      <c r="E33" s="204"/>
      <c r="F33" s="203">
        <v>10</v>
      </c>
      <c r="G33" s="203">
        <v>8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66141</v>
      </c>
      <c r="G34" s="205">
        <f>G24+G29</f>
        <v>80931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203</v>
      </c>
      <c r="G36" s="203">
        <v>1856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66344</v>
      </c>
      <c r="G37" s="205">
        <f>G34+G36</f>
        <v>82787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16</v>
      </c>
      <c r="G38" s="244">
        <v>11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7.2299999999999995</v>
      </c>
      <c r="G40" s="246">
        <f>SUM(G41:G42)</f>
        <v>2.98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0.02</v>
      </c>
      <c r="G41" s="249">
        <v>0.05</v>
      </c>
    </row>
    <row r="42" spans="1:7">
      <c r="A42" s="202"/>
      <c r="B42" s="247" t="s">
        <v>238</v>
      </c>
      <c r="C42" s="240"/>
      <c r="D42" s="240"/>
      <c r="E42" s="248"/>
      <c r="F42" s="203">
        <v>7.21</v>
      </c>
      <c r="G42" s="203">
        <v>2.93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0.19000000000000039</v>
      </c>
      <c r="G43" s="203">
        <v>6.0000000000000053E-2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7.42</v>
      </c>
      <c r="G44" s="206">
        <f>G40+G43</f>
        <v>3.04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7.42</v>
      </c>
      <c r="G46" s="206">
        <f>G44+G45</f>
        <v>3.04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3.3099999999999996</v>
      </c>
      <c r="G47" s="250">
        <f>G46-G48</f>
        <v>3.04</v>
      </c>
    </row>
    <row r="48" spans="1:7">
      <c r="A48" s="202"/>
      <c r="B48" s="247" t="s">
        <v>245</v>
      </c>
      <c r="C48" s="195"/>
      <c r="D48" s="195"/>
      <c r="E48" s="204"/>
      <c r="F48" s="250">
        <v>4.1100000000000003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C698-0808-47DA-9C27-EE861E275399}">
  <dimension ref="A1:G66"/>
  <sheetViews>
    <sheetView showGridLines="0" tabSelected="1" topLeftCell="A18" workbookViewId="0">
      <selection activeCell="F46" sqref="F4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281</v>
      </c>
      <c r="B9" s="263"/>
      <c r="C9" s="264"/>
      <c r="D9" s="265"/>
      <c r="E9" s="266" t="s">
        <v>282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0">
        <f>Яну!F11+Фев!F11+Мар!F11+Апр!F11+Май!F11+Юни!F11+Юли!F11+Авг!F11+Сеп!F11+Окт!F11+Ное!F11+Дек!F11</f>
        <v>10530</v>
      </c>
      <c r="G11" s="270">
        <f>Яну!G11+Фев!G11+Мар!G11+Апр!G11+Май!G11+Юни!G11+Юли!G11+Авг!G11+Сеп!G11+Окт!G11+Ное!G11+Дек!G11</f>
        <v>12536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1">
        <f>Яну!F12+Фев!F12+Мар!F12+Апр!F12+Май!F12+Юни!F12+Юли!F12+Авг!F12+Сеп!F12+Окт!F12+Ное!F12+Дек!F12</f>
        <v>13</v>
      </c>
      <c r="G12" s="271">
        <f>Яну!G12+Фев!G12+Мар!G12+Апр!G12+Май!G12+Юни!G12+Юли!G12+Авг!G12+Сеп!G12+Окт!G12+Ное!G12+Дек!G12</f>
        <v>1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271">
        <f>Яну!F13+Фев!F13+Мар!F13+Апр!F13+Май!F13+Юни!F13+Юли!F13+Авг!F13+Сеп!F13+Окт!F13+Ное!F13+Дек!F13</f>
        <v>10543</v>
      </c>
      <c r="G13" s="271">
        <f>Яну!G13+Фев!G13+Мар!G13+Апр!G13+Май!G13+Юни!G13+Юли!G13+Авг!G13+Сеп!G13+Окт!G13+Ное!G13+Дек!G13</f>
        <v>12537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271">
        <f>Яну!F14+Фев!F14+Мар!F14+Апр!F14+Май!F14+Юни!F14+Юли!F14+Авг!F14+Сеп!F14+Окт!F14+Ное!F14+Дек!F14</f>
        <v>6400</v>
      </c>
      <c r="G14" s="271">
        <f>Яну!G14+Фев!G14+Мар!G14+Апр!G14+Май!G14+Юни!G14+Юли!G14+Авг!G14+Сеп!G14+Окт!G14+Ное!G14+Дек!G14</f>
        <v>8237</v>
      </c>
    </row>
    <row r="15" spans="1:7">
      <c r="A15" s="179"/>
      <c r="B15" s="227" t="s">
        <v>204</v>
      </c>
      <c r="C15" s="227"/>
      <c r="D15" s="227"/>
      <c r="E15" s="228"/>
      <c r="F15" s="271">
        <f>Яну!F15+Фев!F15+Мар!F15+Апр!F15+Май!F15+Юни!F15+Юли!F15+Авг!F15+Сеп!F15+Окт!F15+Ное!F15+Дек!F15</f>
        <v>2139</v>
      </c>
      <c r="G15" s="271">
        <f>Яну!G15+Фев!G15+Мар!G15+Апр!G15+Май!G15+Юни!G15+Юли!G15+Авг!G15+Сеп!G15+Окт!G15+Ное!G15+Дек!G15</f>
        <v>2365</v>
      </c>
    </row>
    <row r="16" spans="1:7">
      <c r="A16" s="179"/>
      <c r="B16" s="227" t="s">
        <v>206</v>
      </c>
      <c r="C16" s="227"/>
      <c r="D16" s="227"/>
      <c r="E16" s="228"/>
      <c r="F16" s="271">
        <f>Яну!F16+Фев!F16+Мар!F16+Апр!F16+Май!F16+Юни!F16+Юли!F16+Авг!F16+Сеп!F16+Окт!F16+Ное!F16+Дек!F16</f>
        <v>1983</v>
      </c>
      <c r="G16" s="271">
        <f>Яну!G16+Фев!G16+Мар!G16+Апр!G16+Май!G16+Юни!G16+Юли!G16+Авг!G16+Сеп!G16+Окт!G16+Ное!G16+Дек!G16</f>
        <v>1932</v>
      </c>
    </row>
    <row r="17" spans="1:7">
      <c r="A17" s="179"/>
      <c r="B17" s="227" t="s">
        <v>207</v>
      </c>
      <c r="C17" s="227"/>
      <c r="D17" s="227"/>
      <c r="E17" s="228"/>
      <c r="F17" s="271">
        <f>Яну!F17+Фев!F17+Мар!F17+Апр!F17+Май!F17+Юни!F17+Юли!F17+Авг!F17+Сеп!F17+Окт!F17+Ное!F17+Дек!F17</f>
        <v>21</v>
      </c>
      <c r="G17" s="271">
        <f>Яну!G17+Фев!G17+Мар!G17+Апр!G17+Май!G17+Юни!G17+Юли!G17+Авг!G17+Сеп!G17+Окт!G17+Ное!G17+Дек!G17</f>
        <v>3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1">
        <f>Яну!F18+Фев!F18+Мар!F18+Апр!F18+Май!F18+Юни!F18+Юли!F18+Авг!F18+Сеп!F18+Окт!F18+Ное!F18+Дек!F18</f>
        <v>1739</v>
      </c>
      <c r="G18" s="271">
        <f>Яну!G18+Фев!G18+Мар!G18+Апр!G18+Май!G18+Юни!G18+Юли!G18+Авг!G18+Сеп!G18+Окт!G18+Ное!G18+Дек!G18</f>
        <v>1313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271">
        <f>Яну!F19+Фев!F19+Мар!F19+Апр!F19+Май!F19+Юни!F19+Юли!F19+Авг!F19+Сеп!F19+Окт!F19+Ное!F19+Дек!F19</f>
        <v>432</v>
      </c>
      <c r="G19" s="271">
        <f>Яну!G19+Фев!G19+Мар!G19+Апр!G19+Май!G19+Юни!G19+Юли!G19+Авг!G19+Сеп!G19+Окт!G19+Ное!G19+Дек!G19</f>
        <v>489</v>
      </c>
    </row>
    <row r="20" spans="1:7">
      <c r="A20" s="179"/>
      <c r="B20" s="227" t="s">
        <v>210</v>
      </c>
      <c r="C20" s="184"/>
      <c r="D20" s="184"/>
      <c r="E20" s="193"/>
      <c r="F20" s="271">
        <f>Яну!F20+Фев!F20+Мар!F20+Апр!F20+Май!F20+Юни!F20+Юли!F20+Авг!F20+Сеп!F20+Окт!F20+Ное!F20+Дек!F20</f>
        <v>2381</v>
      </c>
      <c r="G20" s="271">
        <f>Яну!G20+Фев!G20+Мар!G20+Апр!G20+Май!G20+Юни!G20+Юли!G20+Авг!G20+Сеп!G20+Окт!G20+Ное!G20+Дек!G20</f>
        <v>2619</v>
      </c>
    </row>
    <row r="21" spans="1:7">
      <c r="A21" s="230"/>
      <c r="B21" s="231" t="s">
        <v>211</v>
      </c>
      <c r="C21" s="232"/>
      <c r="D21" s="232"/>
      <c r="E21" s="233"/>
      <c r="F21" s="276">
        <f>Яну!F21+Фев!F21+Мар!F21+Апр!F21+Май!F21+Юни!F21+Юли!F21+Авг!F21+Сеп!F21+Окт!F21+Ное!F21+Дек!F21</f>
        <v>12282</v>
      </c>
      <c r="G21" s="271">
        <f>Яну!G21+Фев!G21+Мар!G21+Апр!G21+Май!G21+Юни!G21+Юли!G21+Авг!G21+Сеп!G21+Окт!G21+Ное!G21+Дек!G21</f>
        <v>13850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72">
        <f>Яну!F22+Фев!F22+Мар!F22+Апр!F22+Май!F22+Юни!F22+Юли!F22+Авг!F22+Сеп!F22+Окт!F22+Ное!F22+Дек!F22</f>
        <v>836703</v>
      </c>
      <c r="G22" s="272">
        <f>Яну!G22+Фев!G22+Мар!G22+Апр!G22+Май!G22+Юни!G22+Юли!G22+Авг!G22+Сеп!G22+Окт!G22+Ное!G22+Дек!G22</f>
        <v>968706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0">
        <f>Яну!F24+Фев!F24+Мар!F24+Апр!F24+Май!F24+Юни!F24+Юли!F24+Авг!F24+Сеп!F24+Окт!F24+Ное!F24+Дек!F24</f>
        <v>1316985</v>
      </c>
      <c r="G24" s="270">
        <f>Яну!G24+Фев!G24+Мар!G24+Апр!G24+Май!G24+Юни!G24+Юли!G24+Авг!G24+Сеп!G24+Окт!G24+Ное!G24+Дек!G24</f>
        <v>1595372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71">
        <f>Яну!F25+Фев!F25+Мар!F25+Апр!F25+Май!F25+Юни!F25+Юли!F25+Авг!F25+Сеп!F25+Окт!F25+Ное!F25+Дек!F25</f>
        <v>493543</v>
      </c>
      <c r="G25" s="271">
        <f>Яну!G25+Фев!G25+Мар!G25+Апр!G25+Май!G25+Юни!G25+Юли!G25+Авг!G25+Сеп!G25+Окт!G25+Ное!G25+Дек!G25</f>
        <v>613782</v>
      </c>
    </row>
    <row r="26" spans="1:7">
      <c r="A26" s="202"/>
      <c r="B26" s="240" t="s">
        <v>213</v>
      </c>
      <c r="C26" s="195"/>
      <c r="D26" s="195"/>
      <c r="E26" s="204"/>
      <c r="F26" s="271">
        <f>Яну!F26+Фев!F26+Мар!F26+Апр!F26+Май!F26+Юни!F26+Юли!F26+Авг!F26+Сеп!F26+Окт!F26+Ное!F26+Дек!F26</f>
        <v>483958</v>
      </c>
      <c r="G26" s="271">
        <f>Яну!G26+Фев!G26+Мар!G26+Апр!G26+Май!G26+Юни!G26+Юли!G26+Авг!G26+Сеп!G26+Окт!G26+Ное!G26+Дек!G26</f>
        <v>615209</v>
      </c>
    </row>
    <row r="27" spans="1:7">
      <c r="A27" s="202"/>
      <c r="B27" s="240" t="s">
        <v>214</v>
      </c>
      <c r="C27" s="195"/>
      <c r="D27" s="195"/>
      <c r="E27" s="204"/>
      <c r="F27" s="271">
        <f>Яну!F27+Фев!F27+Мар!F27+Апр!F27+Май!F27+Юни!F27+Юли!F27+Авг!F27+Сеп!F27+Окт!F27+Ное!F27+Дек!F27</f>
        <v>169621</v>
      </c>
      <c r="G27" s="271">
        <f>Яну!G27+Фев!G27+Мар!G27+Апр!G27+Май!G27+Юни!G27+Юли!G27+Авг!G27+Сеп!G27+Окт!G27+Ное!G27+Дек!G27</f>
        <v>183364</v>
      </c>
    </row>
    <row r="28" spans="1:7">
      <c r="A28" s="202"/>
      <c r="B28" s="240" t="s">
        <v>215</v>
      </c>
      <c r="C28" s="195"/>
      <c r="D28" s="195"/>
      <c r="E28" s="204"/>
      <c r="F28" s="271">
        <f>Яну!F28+Фев!F28+Мар!F28+Апр!F28+Май!F28+Юни!F28+Юли!F28+Авг!F28+Сеп!F28+Окт!F28+Ное!F28+Дек!F28</f>
        <v>169863</v>
      </c>
      <c r="G28" s="271">
        <f>Яну!G28+Фев!G28+Мар!G28+Апр!G28+Май!G28+Юни!G28+Юли!G28+Авг!G28+Сеп!G28+Окт!G28+Ное!G28+Дек!G28</f>
        <v>183017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71">
        <f>Яну!F29+Фев!F29+Мар!F29+Апр!F29+Май!F29+Юни!F29+Юли!F29+Авг!F29+Сеп!F29+Окт!F29+Ное!F29+Дек!F29</f>
        <v>219488</v>
      </c>
      <c r="G29" s="271">
        <f>Яну!G29+Фев!G29+Мар!G29+Апр!G29+Май!G29+Юни!G29+Юли!G29+Авг!G29+Сеп!G29+Окт!G29+Ное!G29+Дек!G29</f>
        <v>227985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71">
        <f>Яну!F30+Фев!F30+Мар!F30+Апр!F30+Май!F30+Юни!F30+Юли!F30+Авг!F30+Сеп!F30+Окт!F30+Ное!F30+Дек!F30</f>
        <v>108304</v>
      </c>
      <c r="G30" s="271">
        <f>Яну!G30+Фев!G30+Мар!G30+Апр!G30+Май!G30+Юни!G30+Юли!G30+Авг!G30+Сеп!G30+Окт!G30+Ное!G30+Дек!G30</f>
        <v>114132</v>
      </c>
    </row>
    <row r="31" spans="1:7">
      <c r="A31" s="202"/>
      <c r="B31" s="240" t="s">
        <v>226</v>
      </c>
      <c r="C31" s="195"/>
      <c r="D31" s="195"/>
      <c r="E31" s="204"/>
      <c r="F31" s="271">
        <f>Яну!F31+Фев!F31+Мар!F31+Апр!F31+Май!F31+Юни!F31+Юли!F31+Авг!F31+Сеп!F31+Окт!F31+Ное!F31+Дек!F31</f>
        <v>110720</v>
      </c>
      <c r="G31" s="271">
        <f>Яну!G31+Фев!G31+Мар!G31+Апр!G31+Май!G31+Юни!G31+Юли!G31+Авг!G31+Сеп!G31+Окт!G31+Ное!G31+Дек!G31</f>
        <v>113377</v>
      </c>
    </row>
    <row r="32" spans="1:7">
      <c r="A32" s="202"/>
      <c r="B32" s="240" t="s">
        <v>227</v>
      </c>
      <c r="C32" s="195"/>
      <c r="D32" s="195"/>
      <c r="E32" s="204"/>
      <c r="F32" s="271">
        <f>Яну!F32+Фев!F32+Мар!F32+Апр!F32+Май!F32+Юни!F32+Юли!F32+Авг!F32+Сеп!F32+Окт!F32+Ное!F32+Дек!F32</f>
        <v>137</v>
      </c>
      <c r="G32" s="271">
        <f>Яну!G32+Фев!G32+Мар!G32+Апр!G32+Май!G32+Юни!G32+Юли!G32+Авг!G32+Сеп!G32+Окт!G32+Ное!G32+Дек!G32</f>
        <v>210</v>
      </c>
    </row>
    <row r="33" spans="1:7">
      <c r="A33" s="202"/>
      <c r="B33" s="256" t="s">
        <v>265</v>
      </c>
      <c r="C33" s="195"/>
      <c r="D33" s="195"/>
      <c r="E33" s="204"/>
      <c r="F33" s="271">
        <f>Яну!F33+Фев!F33+Мар!F33+Апр!F33+Май!F33+Юни!F33+Юли!F33+Авг!F33+Сеп!F33+Окт!F33+Ное!F33+Дек!F33</f>
        <v>327</v>
      </c>
      <c r="G33" s="271">
        <f>Яну!G33+Фев!G33+Мар!G33+Апр!G33+Май!G33+Юни!G33+Юли!G33+Авг!G33+Сеп!G33+Окт!G33+Ное!G33+Дек!G33</f>
        <v>266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71">
        <f>Яну!F34+Фев!F34+Мар!F34+Апр!F34+Май!F34+Юни!F34+Юли!F34+Авг!F34+Сеп!F34+Окт!F34+Ное!F34+Дек!F34</f>
        <v>1536473</v>
      </c>
      <c r="G34" s="271">
        <f>Яну!G34+Фев!G34+Мар!G34+Апр!G34+Май!G34+Юни!G34+Юли!G34+Авг!G34+Сеп!G34+Окт!G34+Ное!G34+Дек!G34</f>
        <v>1823357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71">
        <f>Яну!F35+Фев!F35+Мар!F35+Апр!F35+Май!F35+Юни!F35+Юли!F35+Авг!F35+Сеп!F35+Окт!F35+Ное!F35+Дек!F35</f>
        <v>0</v>
      </c>
      <c r="G35" s="271">
        <f>Яну!G35+Фев!G35+Мар!G35+Апр!G35+Май!G35+Юни!G35+Юли!G35+Авг!G35+Сеп!G35+Окт!G35+Ное!G35+Дек!G35</f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71">
        <f>Яну!F36+Фев!F36+Мар!F36+Апр!F36+Май!F36+Юни!F36+Юли!F36+Авг!F36+Сеп!F36+Окт!F36+Ное!F36+Дек!F36</f>
        <v>20544</v>
      </c>
      <c r="G36" s="271">
        <f>Яну!G36+Фев!G36+Мар!G36+Апр!G36+Май!G36+Юни!G36+Юли!G36+Авг!G36+Сеп!G36+Окт!G36+Ное!G36+Дек!G36</f>
        <v>15550</v>
      </c>
    </row>
    <row r="37" spans="1:7">
      <c r="A37" s="241"/>
      <c r="B37" s="207" t="s">
        <v>233</v>
      </c>
      <c r="C37" s="208"/>
      <c r="D37" s="208"/>
      <c r="E37" s="209"/>
      <c r="F37" s="276">
        <f>Яну!F37+Фев!F37+Мар!F37+Апр!F37+Май!F37+Юни!F37+Юли!F37+Авг!F37+Сеп!F37+Окт!F37+Ное!F37+Дек!F37</f>
        <v>1557017</v>
      </c>
      <c r="G37" s="271">
        <f>Яну!G37+Фев!G37+Мар!G37+Апр!G37+Май!G37+Юни!G37+Юли!G37+Авг!G37+Сеп!G37+Окт!G37+Ное!G37+Дек!G37</f>
        <v>1838907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72">
        <f>Яну!F38+Фев!F38+Мар!F38+Апр!F38+Май!F38+Юни!F38+Юли!F38+Авг!F38+Сеп!F38+Окт!F38+Ное!F38+Дек!F38</f>
        <v>218</v>
      </c>
      <c r="G38" s="272">
        <f>Яну!G38+Фев!G38+Мар!G38+Апр!G38+Май!G38+Юни!G38+Юли!G38+Авг!G38+Сеп!G38+Окт!G38+Ное!G38+Дек!G38</f>
        <v>154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73">
        <f>Яну!F40+Фев!F40+Мар!F40+Апр!F40+Май!F40+Юни!F40+Юли!F40+Авг!F40+Сеп!F40+Окт!F40+Ное!F40+Дек!F40</f>
        <v>127.17</v>
      </c>
      <c r="G40" s="270">
        <f>Яну!G40+Фев!G40+Мар!G40+Апр!G40+Май!G40+Юни!G40+Юли!G40+Авг!G40+Сеп!G40+Окт!G40+Ное!G40+Дек!G40</f>
        <v>35.169999999999995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74">
        <f>Яну!F41+Фев!F41+Мар!F41+Апр!F41+Май!F41+Юни!F41+Юли!F41+Авг!F41+Сеп!F41+Окт!F41+Ное!F41+Дек!F41</f>
        <v>60.5</v>
      </c>
      <c r="G41" s="271">
        <f>Яну!G41+Фев!G41+Мар!G41+Апр!G41+Май!G41+Юни!G41+Юли!G41+Авг!G41+Сеп!G41+Окт!G41+Ное!G41+Дек!G41</f>
        <v>1.4400000000000002</v>
      </c>
    </row>
    <row r="42" spans="1:7">
      <c r="A42" s="202"/>
      <c r="B42" s="247" t="s">
        <v>238</v>
      </c>
      <c r="C42" s="240"/>
      <c r="D42" s="240"/>
      <c r="E42" s="248"/>
      <c r="F42" s="274">
        <f>Яну!F42+Фев!F42+Мар!F42+Апр!F42+Май!F42+Юни!F42+Юли!F42+Авг!F42+Сеп!F42+Окт!F42+Ное!F42+Дек!F42</f>
        <v>66.669999999999987</v>
      </c>
      <c r="G42" s="271">
        <f>Яну!G42+Фев!G42+Мар!G42+Апр!G42+Май!G42+Юни!G42+Юли!G42+Авг!G42+Сеп!G42+Окт!G42+Ное!G42+Дек!G42</f>
        <v>33.730000000000004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74">
        <f>Яну!F43+Фев!F43+Мар!F43+Апр!F43+Май!F43+Юни!F43+Юли!F43+Авг!F43+Сеп!F43+Окт!F43+Ное!F43+Дек!F43</f>
        <v>8.41</v>
      </c>
      <c r="G43" s="271">
        <f>Яну!G43+Фев!G43+Мар!G43+Апр!G43+Май!G43+Юни!G43+Юли!G43+Авг!G43+Сеп!G43+Окт!G43+Ное!G43+Дек!G43</f>
        <v>27.14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74">
        <f>Яну!F44+Фев!F44+Мар!F44+Апр!F44+Май!F44+Юни!F44+Юли!F44+Авг!F44+Сеп!F44+Окт!F44+Ное!F44+Дек!F44</f>
        <v>135.58000000000001</v>
      </c>
      <c r="G44" s="271">
        <f>Яну!G44+Фев!G44+Мар!G44+Апр!G44+Май!G44+Юни!G44+Юли!G44+Авг!G44+Сеп!G44+Окт!G44+Ное!G44+Дек!G44</f>
        <v>62.31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74">
        <f>Яну!F45+Фев!F45+Мар!F45+Апр!F45+Май!F45+Юни!F45+Юли!F45+Авг!F45+Сеп!F45+Окт!F45+Ное!F45+Дек!F45</f>
        <v>2.52</v>
      </c>
      <c r="G45" s="271">
        <f>Яну!G45+Фев!G45+Мар!G45+Апр!G45+Май!G45+Юни!G45+Юли!G45+Авг!G45+Сеп!G45+Окт!G45+Ное!G45+Дек!G45</f>
        <v>2.15</v>
      </c>
    </row>
    <row r="46" spans="1:7">
      <c r="A46" s="210" t="s">
        <v>223</v>
      </c>
      <c r="B46" s="207" t="s">
        <v>242</v>
      </c>
      <c r="C46" s="208"/>
      <c r="D46" s="208"/>
      <c r="E46" s="209"/>
      <c r="F46" s="277">
        <f>Яну!F46+Фев!F46+Мар!F46+Апр!F46+Май!F46+Юни!F46+Юли!F46+Авг!F46+Сеп!F46+Окт!F46+Ное!F46+Дек!F46</f>
        <v>138.1</v>
      </c>
      <c r="G46" s="271">
        <f>Яну!G46+Фев!G46+Мар!G46+Апр!G46+Май!G46+Юни!G46+Юли!G46+Авг!G46+Сеп!G46+Окт!G46+Ное!G46+Дек!G46</f>
        <v>64.460000000000008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74">
        <f>Яну!F47+Фев!F47+Мар!F47+Апр!F47+Май!F47+Юни!F47+Юли!F47+Авг!F47+Сеп!F47+Окт!F47+Ное!F47+Дек!F47</f>
        <v>72.239999999999995</v>
      </c>
      <c r="G47" s="271">
        <f>Яну!G47+Фев!G47+Мар!G47+Апр!G47+Май!G47+Юни!G47+Юли!G47+Авг!G47+Сеп!G47+Окт!G47+Ное!G47+Дек!G47</f>
        <v>62.31</v>
      </c>
    </row>
    <row r="48" spans="1:7">
      <c r="A48" s="202"/>
      <c r="B48" s="247" t="s">
        <v>245</v>
      </c>
      <c r="C48" s="195"/>
      <c r="D48" s="195"/>
      <c r="E48" s="204"/>
      <c r="F48" s="274">
        <f>Яну!F48+Фев!F48+Мар!F48+Апр!F48+Май!F48+Юни!F48+Юли!F48+Авг!F48+Сеп!F48+Окт!F48+Ное!F48+Дек!F48</f>
        <v>63.349999999999994</v>
      </c>
      <c r="G48" s="271">
        <f>Яну!G48+Фев!G48+Мар!G48+Апр!G48+Май!G48+Юни!G48+Юли!G48+Авг!G48+Сеп!G48+Окт!G48+Ное!G48+Дек!G48</f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75">
        <f>Яну!F49+Фев!F49+Мар!F49+Апр!F49+Май!F49+Юни!F49+Юли!F49+Авг!F49+Сеп!F49+Окт!F49+Ное!F49+Дек!F49</f>
        <v>0</v>
      </c>
      <c r="G49" s="272">
        <f>Яну!G49+Фев!G49+Мар!G49+Апр!G49+Май!G49+Юни!G49+Юли!G49+Авг!G49+Сеп!G49+Окт!G49+Ное!G49+Дек!G49</f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85"/>
      <c r="D4" s="285"/>
      <c r="E4" s="285"/>
      <c r="F4" s="285"/>
      <c r="G4" s="285"/>
      <c r="H4" s="12"/>
    </row>
    <row r="5" spans="1:10" ht="20.100000000000001" customHeight="1">
      <c r="A5" s="10" t="s">
        <v>28</v>
      </c>
      <c r="B5" s="11"/>
      <c r="C5" s="286"/>
      <c r="D5" s="286"/>
      <c r="E5" s="286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87"/>
      <c r="B27" s="288"/>
      <c r="C27" s="288"/>
      <c r="D27" s="288"/>
      <c r="E27" s="288"/>
      <c r="F27" s="288"/>
      <c r="G27" s="289"/>
    </row>
    <row r="28" spans="1:8" ht="12" customHeight="1">
      <c r="A28" s="290"/>
      <c r="B28" s="291"/>
      <c r="C28" s="291"/>
      <c r="D28" s="291"/>
      <c r="E28" s="291"/>
      <c r="F28" s="291"/>
      <c r="G28" s="292"/>
    </row>
    <row r="29" spans="1:8" ht="12" customHeight="1">
      <c r="A29" s="293"/>
      <c r="B29" s="294"/>
      <c r="C29" s="294"/>
      <c r="D29" s="294"/>
      <c r="E29" s="294"/>
      <c r="F29" s="294"/>
      <c r="G29" s="295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83"/>
      <c r="E31" s="284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298" t="s">
        <v>191</v>
      </c>
      <c r="B2" s="298"/>
      <c r="C2" s="298"/>
      <c r="D2" s="298"/>
      <c r="E2" s="298"/>
      <c r="F2" s="298"/>
      <c r="G2" s="298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299"/>
      <c r="E4" s="299"/>
      <c r="F4" s="299"/>
      <c r="G4" s="299"/>
      <c r="H4" s="94"/>
    </row>
    <row r="5" spans="1:9" s="94" customFormat="1" ht="20.100000000000001" customHeight="1">
      <c r="A5" s="92" t="s">
        <v>97</v>
      </c>
      <c r="B5" s="93"/>
      <c r="C5" s="93"/>
      <c r="D5" s="300"/>
      <c r="E5" s="300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01"/>
      <c r="B27" s="302"/>
      <c r="C27" s="302"/>
      <c r="D27" s="302"/>
      <c r="E27" s="302"/>
      <c r="F27" s="302"/>
      <c r="G27" s="303"/>
    </row>
    <row r="28" spans="1:8" ht="15" customHeight="1">
      <c r="A28" s="304"/>
      <c r="B28" s="305"/>
      <c r="C28" s="305"/>
      <c r="D28" s="305"/>
      <c r="E28" s="305"/>
      <c r="F28" s="305"/>
      <c r="G28" s="306"/>
    </row>
    <row r="29" spans="1:8" ht="15" customHeight="1">
      <c r="A29" s="307"/>
      <c r="B29" s="308"/>
      <c r="C29" s="308"/>
      <c r="D29" s="308"/>
      <c r="E29" s="308"/>
      <c r="F29" s="308"/>
      <c r="G29" s="309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296"/>
      <c r="E31" s="297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7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267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414</v>
      </c>
      <c r="G11" s="181">
        <v>560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414</v>
      </c>
      <c r="G13" s="183">
        <f>SUM(G11:G12)</f>
        <v>560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257</v>
      </c>
      <c r="G14" s="182">
        <v>442</v>
      </c>
    </row>
    <row r="15" spans="1:7">
      <c r="A15" s="179"/>
      <c r="B15" s="227" t="s">
        <v>204</v>
      </c>
      <c r="C15" s="227"/>
      <c r="D15" s="227"/>
      <c r="E15" s="228"/>
      <c r="F15" s="182">
        <v>5</v>
      </c>
      <c r="G15" s="182">
        <v>6</v>
      </c>
    </row>
    <row r="16" spans="1:7">
      <c r="A16" s="179"/>
      <c r="B16" s="227" t="s">
        <v>206</v>
      </c>
      <c r="C16" s="227"/>
      <c r="D16" s="227"/>
      <c r="E16" s="228"/>
      <c r="F16" s="182">
        <v>150</v>
      </c>
      <c r="G16" s="182">
        <v>112</v>
      </c>
    </row>
    <row r="17" spans="1:7">
      <c r="A17" s="179"/>
      <c r="B17" s="227" t="s">
        <v>207</v>
      </c>
      <c r="C17" s="227"/>
      <c r="D17" s="227"/>
      <c r="E17" s="228"/>
      <c r="F17" s="182">
        <v>2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f>SUM(F19:F20)</f>
        <v>131</v>
      </c>
      <c r="G18" s="183">
        <f>SUM(G19:G20)</f>
        <v>95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24</v>
      </c>
      <c r="G19" s="182">
        <v>26</v>
      </c>
    </row>
    <row r="20" spans="1:7">
      <c r="A20" s="179"/>
      <c r="B20" s="227" t="s">
        <v>210</v>
      </c>
      <c r="C20" s="184"/>
      <c r="D20" s="184"/>
      <c r="E20" s="193"/>
      <c r="F20" s="182">
        <v>107</v>
      </c>
      <c r="G20" s="182">
        <v>69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545</v>
      </c>
      <c r="G21" s="183">
        <f>G13+G18</f>
        <v>655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39488</v>
      </c>
      <c r="G22" s="238">
        <v>45689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41003</v>
      </c>
      <c r="G24" s="201">
        <f>SUM(G25:G28)</f>
        <v>65737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20263</v>
      </c>
      <c r="G25" s="203">
        <v>32513</v>
      </c>
    </row>
    <row r="26" spans="1:7">
      <c r="A26" s="202"/>
      <c r="B26" s="240" t="s">
        <v>213</v>
      </c>
      <c r="C26" s="195"/>
      <c r="D26" s="195"/>
      <c r="E26" s="204"/>
      <c r="F26" s="203">
        <v>20431</v>
      </c>
      <c r="G26" s="203">
        <v>32785</v>
      </c>
    </row>
    <row r="27" spans="1:7">
      <c r="A27" s="202"/>
      <c r="B27" s="240" t="s">
        <v>214</v>
      </c>
      <c r="C27" s="195"/>
      <c r="D27" s="195"/>
      <c r="E27" s="204"/>
      <c r="F27" s="203">
        <v>149</v>
      </c>
      <c r="G27" s="203">
        <v>161</v>
      </c>
    </row>
    <row r="28" spans="1:7">
      <c r="A28" s="202"/>
      <c r="B28" s="240" t="s">
        <v>215</v>
      </c>
      <c r="C28" s="195"/>
      <c r="D28" s="195"/>
      <c r="E28" s="204"/>
      <c r="F28" s="203">
        <v>160</v>
      </c>
      <c r="G28" s="203">
        <v>278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15823</v>
      </c>
      <c r="G29" s="205">
        <f>SUM(G30:G33)</f>
        <v>13052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7758</v>
      </c>
      <c r="G30" s="203">
        <v>6611</v>
      </c>
    </row>
    <row r="31" spans="1:7">
      <c r="A31" s="202"/>
      <c r="B31" s="240" t="s">
        <v>226</v>
      </c>
      <c r="C31" s="195"/>
      <c r="D31" s="195"/>
      <c r="E31" s="204"/>
      <c r="F31" s="203">
        <v>8045</v>
      </c>
      <c r="G31" s="203">
        <v>6437</v>
      </c>
    </row>
    <row r="32" spans="1:7">
      <c r="A32" s="202"/>
      <c r="B32" s="240" t="s">
        <v>227</v>
      </c>
      <c r="C32" s="195"/>
      <c r="D32" s="195"/>
      <c r="E32" s="204"/>
      <c r="F32" s="203">
        <v>12</v>
      </c>
      <c r="G32" s="203">
        <v>2</v>
      </c>
    </row>
    <row r="33" spans="1:7">
      <c r="A33" s="202"/>
      <c r="B33" s="256" t="s">
        <v>265</v>
      </c>
      <c r="C33" s="195"/>
      <c r="D33" s="195"/>
      <c r="E33" s="204"/>
      <c r="F33" s="203">
        <v>8</v>
      </c>
      <c r="G33" s="203">
        <v>2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56826</v>
      </c>
      <c r="G34" s="205">
        <f>G24+G29</f>
        <v>78789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4770</v>
      </c>
      <c r="G36" s="203">
        <v>1837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61596</v>
      </c>
      <c r="G37" s="205">
        <f>G34+G36</f>
        <v>80626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12</v>
      </c>
      <c r="G38" s="244">
        <v>3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2.48</v>
      </c>
      <c r="G40" s="246">
        <f>SUM(G41:G42)</f>
        <v>2.0099999999999998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0.03</v>
      </c>
      <c r="G41" s="249">
        <v>0.01</v>
      </c>
    </row>
    <row r="42" spans="1:7">
      <c r="A42" s="202"/>
      <c r="B42" s="247" t="s">
        <v>238</v>
      </c>
      <c r="C42" s="240"/>
      <c r="D42" s="240"/>
      <c r="E42" s="248"/>
      <c r="F42" s="203">
        <v>2.4500000000000002</v>
      </c>
      <c r="G42" s="203">
        <v>2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0.04</v>
      </c>
      <c r="G43" s="203">
        <v>0.14000000000000001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2.52</v>
      </c>
      <c r="G44" s="206">
        <f>G40+G43</f>
        <v>2.15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>
        <v>2.52</v>
      </c>
      <c r="G45" s="203">
        <v>2.15</v>
      </c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5.04</v>
      </c>
      <c r="G46" s="206">
        <f>G44+G45</f>
        <v>4.3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v>2.52</v>
      </c>
      <c r="G47" s="250">
        <v>2.15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/>
      <c r="G49" s="253"/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268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474</v>
      </c>
      <c r="G11" s="181">
        <v>665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1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475</v>
      </c>
      <c r="G13" s="183">
        <f>SUM(G11:G12)</f>
        <v>665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300</v>
      </c>
      <c r="G14" s="182">
        <v>529</v>
      </c>
    </row>
    <row r="15" spans="1:7">
      <c r="A15" s="179"/>
      <c r="B15" s="227" t="s">
        <v>204</v>
      </c>
      <c r="C15" s="227"/>
      <c r="D15" s="227"/>
      <c r="E15" s="228"/>
      <c r="F15" s="182">
        <v>16</v>
      </c>
      <c r="G15" s="182">
        <v>6</v>
      </c>
    </row>
    <row r="16" spans="1:7">
      <c r="A16" s="179"/>
      <c r="B16" s="227" t="s">
        <v>206</v>
      </c>
      <c r="C16" s="227"/>
      <c r="D16" s="227"/>
      <c r="E16" s="228"/>
      <c r="F16" s="182">
        <v>156</v>
      </c>
      <c r="G16" s="182">
        <v>130</v>
      </c>
    </row>
    <row r="17" spans="1:7">
      <c r="A17" s="179"/>
      <c r="B17" s="227" t="s">
        <v>207</v>
      </c>
      <c r="C17" s="227"/>
      <c r="D17" s="227"/>
      <c r="E17" s="228"/>
      <c r="F17" s="182">
        <v>3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f>SUM(F19:F20)</f>
        <v>141</v>
      </c>
      <c r="G18" s="183">
        <f>SUM(G19:G20)</f>
        <v>80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18</v>
      </c>
      <c r="G19" s="182">
        <v>30</v>
      </c>
    </row>
    <row r="20" spans="1:7">
      <c r="A20" s="179"/>
      <c r="B20" s="227" t="s">
        <v>210</v>
      </c>
      <c r="C20" s="184"/>
      <c r="D20" s="184"/>
      <c r="E20" s="193"/>
      <c r="F20" s="182">
        <v>123</v>
      </c>
      <c r="G20" s="182">
        <v>50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616</v>
      </c>
      <c r="G21" s="183">
        <f>G13+G18</f>
        <v>745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42927</v>
      </c>
      <c r="G22" s="238">
        <v>52181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48406</v>
      </c>
      <c r="G24" s="201">
        <f>SUM(G25:G28)</f>
        <v>79164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23228</v>
      </c>
      <c r="G25" s="203">
        <v>38744</v>
      </c>
    </row>
    <row r="26" spans="1:7">
      <c r="A26" s="202"/>
      <c r="B26" s="240" t="s">
        <v>213</v>
      </c>
      <c r="C26" s="195"/>
      <c r="D26" s="195"/>
      <c r="E26" s="204"/>
      <c r="F26" s="203">
        <v>23645</v>
      </c>
      <c r="G26" s="203">
        <v>39684</v>
      </c>
    </row>
    <row r="27" spans="1:7">
      <c r="A27" s="202"/>
      <c r="B27" s="240" t="s">
        <v>214</v>
      </c>
      <c r="C27" s="195"/>
      <c r="D27" s="195"/>
      <c r="E27" s="204"/>
      <c r="F27" s="203">
        <v>915</v>
      </c>
      <c r="G27" s="203">
        <v>469</v>
      </c>
    </row>
    <row r="28" spans="1:7">
      <c r="A28" s="202"/>
      <c r="B28" s="240" t="s">
        <v>215</v>
      </c>
      <c r="C28" s="195"/>
      <c r="D28" s="195"/>
      <c r="E28" s="204"/>
      <c r="F28" s="203">
        <v>618</v>
      </c>
      <c r="G28" s="203">
        <v>267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17768</v>
      </c>
      <c r="G29" s="205">
        <f>SUM(G30:G33)</f>
        <v>15529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8876</v>
      </c>
      <c r="G30" s="203">
        <v>7827</v>
      </c>
    </row>
    <row r="31" spans="1:7">
      <c r="A31" s="202"/>
      <c r="B31" s="240" t="s">
        <v>226</v>
      </c>
      <c r="C31" s="195"/>
      <c r="D31" s="195"/>
      <c r="E31" s="204"/>
      <c r="F31" s="203">
        <v>8887</v>
      </c>
      <c r="G31" s="203">
        <v>7692</v>
      </c>
    </row>
    <row r="32" spans="1:7">
      <c r="A32" s="202"/>
      <c r="B32" s="240" t="s">
        <v>227</v>
      </c>
      <c r="C32" s="195"/>
      <c r="D32" s="195"/>
      <c r="E32" s="204"/>
      <c r="F32" s="203">
        <v>3</v>
      </c>
      <c r="G32" s="203">
        <v>1</v>
      </c>
    </row>
    <row r="33" spans="1:7">
      <c r="A33" s="202"/>
      <c r="B33" s="256" t="s">
        <v>265</v>
      </c>
      <c r="C33" s="195"/>
      <c r="D33" s="195"/>
      <c r="E33" s="204"/>
      <c r="F33" s="203">
        <v>2</v>
      </c>
      <c r="G33" s="203">
        <v>9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66174</v>
      </c>
      <c r="G34" s="205">
        <f>G24+G29</f>
        <v>94693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>
        <v>0</v>
      </c>
      <c r="G35" s="203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2806</v>
      </c>
      <c r="G36" s="203">
        <v>350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68980</v>
      </c>
      <c r="G37" s="205">
        <f>G34+G36</f>
        <v>95043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25</v>
      </c>
      <c r="G38" s="244">
        <v>8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43.64</v>
      </c>
      <c r="G40" s="246">
        <f>SUM(G41:G42)</f>
        <v>1.7799999999999998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40.5</v>
      </c>
      <c r="G41" s="249">
        <v>0.15</v>
      </c>
    </row>
    <row r="42" spans="1:7">
      <c r="A42" s="202"/>
      <c r="B42" s="247" t="s">
        <v>238</v>
      </c>
      <c r="C42" s="240"/>
      <c r="D42" s="240"/>
      <c r="E42" s="248"/>
      <c r="F42" s="203">
        <v>3.14</v>
      </c>
      <c r="G42" s="203">
        <v>1.63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0.32</v>
      </c>
      <c r="G43" s="203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43.96</v>
      </c>
      <c r="G44" s="206">
        <f>G40+G43</f>
        <v>1.7799999999999998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>
        <v>0</v>
      </c>
      <c r="G45" s="203">
        <v>0</v>
      </c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43.96</v>
      </c>
      <c r="G46" s="206">
        <f>G44+G45</f>
        <v>1.7799999999999998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3.5200000000000031</v>
      </c>
      <c r="G47" s="250">
        <f>G46-G48</f>
        <v>1.7799999999999998</v>
      </c>
    </row>
    <row r="48" spans="1:7">
      <c r="A48" s="202"/>
      <c r="B48" s="247" t="s">
        <v>245</v>
      </c>
      <c r="C48" s="195"/>
      <c r="D48" s="195"/>
      <c r="E48" s="204"/>
      <c r="F48" s="250">
        <v>40.44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workbookViewId="0">
      <selection activeCell="F40" sqref="F40:G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269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570</v>
      </c>
      <c r="G11" s="181">
        <v>874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570</v>
      </c>
      <c r="G13" s="183">
        <f>SUM(G11:G12)</f>
        <v>874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366</v>
      </c>
      <c r="G14" s="182">
        <v>687</v>
      </c>
    </row>
    <row r="15" spans="1:7">
      <c r="A15" s="179"/>
      <c r="B15" s="227" t="s">
        <v>204</v>
      </c>
      <c r="C15" s="227"/>
      <c r="D15" s="227"/>
      <c r="E15" s="228"/>
      <c r="F15" s="182">
        <v>40</v>
      </c>
      <c r="G15" s="182">
        <v>39</v>
      </c>
    </row>
    <row r="16" spans="1:7">
      <c r="A16" s="179"/>
      <c r="B16" s="227" t="s">
        <v>206</v>
      </c>
      <c r="C16" s="227"/>
      <c r="D16" s="227"/>
      <c r="E16" s="228"/>
      <c r="F16" s="182">
        <v>164</v>
      </c>
      <c r="G16" s="182">
        <v>148</v>
      </c>
    </row>
    <row r="17" spans="1:7">
      <c r="A17" s="179"/>
      <c r="B17" s="227" t="s">
        <v>207</v>
      </c>
      <c r="C17" s="227"/>
      <c r="D17" s="227"/>
      <c r="E17" s="228"/>
      <c r="F17" s="182">
        <v>0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132</v>
      </c>
      <c r="G18" s="183">
        <v>62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34</v>
      </c>
      <c r="G19" s="182">
        <v>14</v>
      </c>
    </row>
    <row r="20" spans="1:7">
      <c r="A20" s="179"/>
      <c r="B20" s="227" t="s">
        <v>210</v>
      </c>
      <c r="C20" s="184"/>
      <c r="D20" s="184"/>
      <c r="E20" s="193"/>
      <c r="F20" s="182">
        <f>F21-F18</f>
        <v>570</v>
      </c>
      <c r="G20" s="182">
        <f>G21-G18</f>
        <v>874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702</v>
      </c>
      <c r="G21" s="183">
        <f>G13+G18</f>
        <v>936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45839</v>
      </c>
      <c r="G22" s="238">
        <v>65757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58794</v>
      </c>
      <c r="G24" s="201">
        <f>SUM(G25:G28)</f>
        <v>105329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26209</v>
      </c>
      <c r="G25" s="203">
        <v>50016</v>
      </c>
    </row>
    <row r="26" spans="1:7">
      <c r="A26" s="202"/>
      <c r="B26" s="240" t="s">
        <v>213</v>
      </c>
      <c r="C26" s="195"/>
      <c r="D26" s="195"/>
      <c r="E26" s="204"/>
      <c r="F26" s="203">
        <v>27093</v>
      </c>
      <c r="G26" s="203">
        <v>51192</v>
      </c>
    </row>
    <row r="27" spans="1:7">
      <c r="A27" s="202"/>
      <c r="B27" s="240" t="s">
        <v>214</v>
      </c>
      <c r="C27" s="195"/>
      <c r="D27" s="195"/>
      <c r="E27" s="204"/>
      <c r="F27" s="203">
        <v>2968</v>
      </c>
      <c r="G27" s="203">
        <v>2137</v>
      </c>
    </row>
    <row r="28" spans="1:7">
      <c r="A28" s="202"/>
      <c r="B28" s="240" t="s">
        <v>215</v>
      </c>
      <c r="C28" s="195"/>
      <c r="D28" s="195"/>
      <c r="E28" s="204"/>
      <c r="F28" s="203">
        <v>2524</v>
      </c>
      <c r="G28" s="203">
        <v>1984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17916</v>
      </c>
      <c r="G29" s="205">
        <f>SUM(G30:G33)</f>
        <v>17708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8741</v>
      </c>
      <c r="G30" s="203">
        <v>8794</v>
      </c>
    </row>
    <row r="31" spans="1:7">
      <c r="A31" s="202"/>
      <c r="B31" s="240" t="s">
        <v>226</v>
      </c>
      <c r="C31" s="195"/>
      <c r="D31" s="195"/>
      <c r="E31" s="204"/>
      <c r="F31" s="203">
        <v>9163</v>
      </c>
      <c r="G31" s="203">
        <v>8914</v>
      </c>
    </row>
    <row r="32" spans="1:7">
      <c r="A32" s="202"/>
      <c r="B32" s="240" t="s">
        <v>227</v>
      </c>
      <c r="C32" s="195"/>
      <c r="D32" s="195"/>
      <c r="E32" s="204"/>
      <c r="F32" s="203">
        <v>5</v>
      </c>
      <c r="G32" s="203">
        <v>0</v>
      </c>
    </row>
    <row r="33" spans="1:7">
      <c r="A33" s="202"/>
      <c r="B33" s="256" t="s">
        <v>265</v>
      </c>
      <c r="C33" s="195"/>
      <c r="D33" s="195"/>
      <c r="E33" s="204"/>
      <c r="F33" s="203">
        <v>7</v>
      </c>
      <c r="G33" s="203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76710</v>
      </c>
      <c r="G34" s="205">
        <f>G24+G29</f>
        <v>123037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775</v>
      </c>
      <c r="G36" s="203">
        <v>519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77485</v>
      </c>
      <c r="G37" s="205">
        <f>G34+G36</f>
        <v>123556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12</v>
      </c>
      <c r="G38" s="244">
        <v>13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4.82</v>
      </c>
      <c r="G40" s="246">
        <f>SUM(G41:G42)</f>
        <v>1.8399999999999999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0.12</v>
      </c>
      <c r="G41" s="249">
        <v>0.15</v>
      </c>
    </row>
    <row r="42" spans="1:7">
      <c r="A42" s="202"/>
      <c r="B42" s="247" t="s">
        <v>238</v>
      </c>
      <c r="C42" s="240"/>
      <c r="D42" s="240"/>
      <c r="E42" s="248"/>
      <c r="F42" s="203">
        <v>4.7</v>
      </c>
      <c r="G42" s="203">
        <v>1.69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9.9999999999997868E-3</v>
      </c>
      <c r="G43" s="203">
        <v>0.89000000000000012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4.83</v>
      </c>
      <c r="G44" s="206">
        <f>G40+G43</f>
        <v>2.73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4.83</v>
      </c>
      <c r="G46" s="206">
        <f>G44+G45</f>
        <v>2.73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4.83</v>
      </c>
      <c r="G47" s="250">
        <f>G46-G48</f>
        <v>2.73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7" workbookViewId="0">
      <selection activeCell="F30" sqref="F3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270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704</v>
      </c>
      <c r="G11" s="181">
        <v>1028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704</v>
      </c>
      <c r="G13" s="183">
        <f>SUM(G11:G12)</f>
        <v>1028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453</v>
      </c>
      <c r="G14" s="182">
        <v>731</v>
      </c>
    </row>
    <row r="15" spans="1:7">
      <c r="A15" s="179"/>
      <c r="B15" s="227" t="s">
        <v>204</v>
      </c>
      <c r="C15" s="227"/>
      <c r="D15" s="227"/>
      <c r="E15" s="228"/>
      <c r="F15" s="182">
        <v>79</v>
      </c>
      <c r="G15" s="182">
        <v>117</v>
      </c>
    </row>
    <row r="16" spans="1:7">
      <c r="A16" s="179"/>
      <c r="B16" s="227" t="s">
        <v>206</v>
      </c>
      <c r="C16" s="227"/>
      <c r="D16" s="227"/>
      <c r="E16" s="228"/>
      <c r="F16" s="182">
        <v>168</v>
      </c>
      <c r="G16" s="182">
        <v>180</v>
      </c>
    </row>
    <row r="17" spans="1:7">
      <c r="A17" s="179"/>
      <c r="B17" s="227" t="s">
        <v>207</v>
      </c>
      <c r="C17" s="227"/>
      <c r="D17" s="227"/>
      <c r="E17" s="228"/>
      <c r="F17" s="182">
        <v>4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131</v>
      </c>
      <c r="G18" s="183">
        <v>81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29</v>
      </c>
      <c r="G19" s="182">
        <v>22</v>
      </c>
    </row>
    <row r="20" spans="1:7">
      <c r="A20" s="179"/>
      <c r="B20" s="227" t="s">
        <v>210</v>
      </c>
      <c r="C20" s="184"/>
      <c r="D20" s="184"/>
      <c r="E20" s="193"/>
      <c r="F20" s="182">
        <f>F21-F18</f>
        <v>704</v>
      </c>
      <c r="G20" s="182">
        <f>G21-G18</f>
        <v>1028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835</v>
      </c>
      <c r="G21" s="183">
        <f>G13+G18</f>
        <v>1109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54345</v>
      </c>
      <c r="G22" s="238">
        <v>78031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77105</v>
      </c>
      <c r="G24" s="201">
        <f>SUM(G25:G28)</f>
        <v>126619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32313</v>
      </c>
      <c r="G25" s="203">
        <v>53361</v>
      </c>
    </row>
    <row r="26" spans="1:7">
      <c r="A26" s="202"/>
      <c r="B26" s="240" t="s">
        <v>213</v>
      </c>
      <c r="C26" s="195"/>
      <c r="D26" s="195"/>
      <c r="E26" s="204"/>
      <c r="F26" s="203">
        <v>34832</v>
      </c>
      <c r="G26" s="203">
        <v>58381</v>
      </c>
    </row>
    <row r="27" spans="1:7">
      <c r="A27" s="202"/>
      <c r="B27" s="240" t="s">
        <v>214</v>
      </c>
      <c r="C27" s="195"/>
      <c r="D27" s="195"/>
      <c r="E27" s="204"/>
      <c r="F27" s="203">
        <v>3348</v>
      </c>
      <c r="G27" s="203">
        <v>4747</v>
      </c>
    </row>
    <row r="28" spans="1:7">
      <c r="A28" s="202"/>
      <c r="B28" s="240" t="s">
        <v>215</v>
      </c>
      <c r="C28" s="195"/>
      <c r="D28" s="195"/>
      <c r="E28" s="204"/>
      <c r="F28" s="203">
        <v>6612</v>
      </c>
      <c r="G28" s="203">
        <v>10130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19005</v>
      </c>
      <c r="G29" s="205">
        <f>SUM(G30:G33)</f>
        <v>19605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9146</v>
      </c>
      <c r="G30" s="203">
        <v>9640</v>
      </c>
    </row>
    <row r="31" spans="1:7">
      <c r="A31" s="202"/>
      <c r="B31" s="240" t="s">
        <v>226</v>
      </c>
      <c r="C31" s="195"/>
      <c r="D31" s="195"/>
      <c r="E31" s="204"/>
      <c r="F31" s="203">
        <v>9713</v>
      </c>
      <c r="G31" s="203">
        <v>9938</v>
      </c>
    </row>
    <row r="32" spans="1:7">
      <c r="A32" s="202"/>
      <c r="B32" s="240" t="s">
        <v>227</v>
      </c>
      <c r="C32" s="195"/>
      <c r="D32" s="195"/>
      <c r="E32" s="204"/>
      <c r="F32" s="203">
        <v>15</v>
      </c>
      <c r="G32" s="203">
        <v>10</v>
      </c>
    </row>
    <row r="33" spans="1:7">
      <c r="A33" s="202"/>
      <c r="B33" s="256" t="s">
        <v>265</v>
      </c>
      <c r="C33" s="195"/>
      <c r="D33" s="195"/>
      <c r="E33" s="204"/>
      <c r="F33" s="203">
        <v>131</v>
      </c>
      <c r="G33" s="203">
        <v>17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96110</v>
      </c>
      <c r="G34" s="205">
        <f>G24+G29</f>
        <v>146224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438</v>
      </c>
      <c r="G36" s="203">
        <v>86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96548</v>
      </c>
      <c r="G37" s="205">
        <f>G34+G36</f>
        <v>146310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8</v>
      </c>
      <c r="G38" s="244">
        <v>18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5.5200000000000005</v>
      </c>
      <c r="G40" s="246">
        <f>SUM(G41:G42)</f>
        <v>2.7399999999999998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0.24</v>
      </c>
      <c r="G41" s="249">
        <v>0.05</v>
      </c>
    </row>
    <row r="42" spans="1:7">
      <c r="A42" s="202"/>
      <c r="B42" s="247" t="s">
        <v>238</v>
      </c>
      <c r="C42" s="240"/>
      <c r="D42" s="240"/>
      <c r="E42" s="248"/>
      <c r="F42" s="203">
        <v>5.28</v>
      </c>
      <c r="G42" s="203">
        <v>2.69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1.7599999999999998</v>
      </c>
      <c r="G43" s="203">
        <v>4.49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7.28</v>
      </c>
      <c r="G44" s="206">
        <f>G40+G43</f>
        <v>7.23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7.28</v>
      </c>
      <c r="G46" s="206">
        <f>G44+G45</f>
        <v>7.23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7.28</v>
      </c>
      <c r="G47" s="250">
        <f>G46-G48</f>
        <v>7.23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7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271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1215</v>
      </c>
      <c r="G11" s="181">
        <v>1580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1215</v>
      </c>
      <c r="G13" s="183">
        <f>SUM(G11:G12)</f>
        <v>1580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694</v>
      </c>
      <c r="G14" s="182">
        <v>947</v>
      </c>
    </row>
    <row r="15" spans="1:7">
      <c r="A15" s="179"/>
      <c r="B15" s="227" t="s">
        <v>204</v>
      </c>
      <c r="C15" s="227"/>
      <c r="D15" s="227"/>
      <c r="E15" s="228"/>
      <c r="F15" s="182">
        <v>356</v>
      </c>
      <c r="G15" s="182">
        <v>453</v>
      </c>
    </row>
    <row r="16" spans="1:7">
      <c r="A16" s="179"/>
      <c r="B16" s="227" t="s">
        <v>206</v>
      </c>
      <c r="C16" s="227"/>
      <c r="D16" s="227"/>
      <c r="E16" s="228"/>
      <c r="F16" s="182">
        <v>162</v>
      </c>
      <c r="G16" s="182">
        <v>180</v>
      </c>
    </row>
    <row r="17" spans="1:7">
      <c r="A17" s="179"/>
      <c r="B17" s="227" t="s">
        <v>207</v>
      </c>
      <c r="C17" s="227"/>
      <c r="D17" s="227"/>
      <c r="E17" s="228"/>
      <c r="F17" s="182">
        <v>3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138</v>
      </c>
      <c r="G18" s="183">
        <v>154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52</v>
      </c>
      <c r="G19" s="182">
        <v>63</v>
      </c>
    </row>
    <row r="20" spans="1:7">
      <c r="A20" s="179"/>
      <c r="B20" s="227" t="s">
        <v>210</v>
      </c>
      <c r="C20" s="184"/>
      <c r="D20" s="184"/>
      <c r="E20" s="193"/>
      <c r="F20" s="182">
        <f>F18-F19</f>
        <v>86</v>
      </c>
      <c r="G20" s="182">
        <f>G18-G19</f>
        <v>91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1353</v>
      </c>
      <c r="G21" s="183">
        <f>G13+G18</f>
        <v>1734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92745</v>
      </c>
      <c r="G22" s="238">
        <v>121532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159753</v>
      </c>
      <c r="G24" s="201">
        <f>SUM(G25:G28)</f>
        <v>205837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47667</v>
      </c>
      <c r="G25" s="203">
        <v>63886</v>
      </c>
    </row>
    <row r="26" spans="1:7">
      <c r="A26" s="202"/>
      <c r="B26" s="240" t="s">
        <v>213</v>
      </c>
      <c r="C26" s="195"/>
      <c r="D26" s="195"/>
      <c r="E26" s="204"/>
      <c r="F26" s="203">
        <v>54472</v>
      </c>
      <c r="G26" s="203">
        <v>72416</v>
      </c>
    </row>
    <row r="27" spans="1:7">
      <c r="A27" s="202"/>
      <c r="B27" s="240" t="s">
        <v>214</v>
      </c>
      <c r="C27" s="195"/>
      <c r="D27" s="195"/>
      <c r="E27" s="204"/>
      <c r="F27" s="203">
        <v>24896</v>
      </c>
      <c r="G27" s="203">
        <v>31388</v>
      </c>
    </row>
    <row r="28" spans="1:7">
      <c r="A28" s="202"/>
      <c r="B28" s="240" t="s">
        <v>215</v>
      </c>
      <c r="C28" s="195"/>
      <c r="D28" s="195"/>
      <c r="E28" s="204"/>
      <c r="F28" s="203">
        <v>32718</v>
      </c>
      <c r="G28" s="203">
        <v>38147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19057</v>
      </c>
      <c r="G29" s="205">
        <f>SUM(G30:G33)</f>
        <v>21469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8872</v>
      </c>
      <c r="G30" s="203">
        <v>10009</v>
      </c>
    </row>
    <row r="31" spans="1:7">
      <c r="A31" s="202"/>
      <c r="B31" s="240" t="s">
        <v>226</v>
      </c>
      <c r="C31" s="195"/>
      <c r="D31" s="195"/>
      <c r="E31" s="204"/>
      <c r="F31" s="203">
        <v>10146</v>
      </c>
      <c r="G31" s="203">
        <v>11425</v>
      </c>
    </row>
    <row r="32" spans="1:7">
      <c r="A32" s="202"/>
      <c r="B32" s="240" t="s">
        <v>227</v>
      </c>
      <c r="C32" s="195"/>
      <c r="D32" s="195"/>
      <c r="E32" s="204"/>
      <c r="F32" s="203">
        <v>19</v>
      </c>
      <c r="G32" s="203">
        <v>24</v>
      </c>
    </row>
    <row r="33" spans="1:7">
      <c r="A33" s="202"/>
      <c r="B33" s="256" t="s">
        <v>265</v>
      </c>
      <c r="C33" s="195"/>
      <c r="D33" s="195"/>
      <c r="E33" s="204"/>
      <c r="F33" s="203">
        <v>20</v>
      </c>
      <c r="G33" s="203">
        <v>11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178810</v>
      </c>
      <c r="G34" s="205">
        <f>G24+G29</f>
        <v>227306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556</v>
      </c>
      <c r="G36" s="203">
        <v>739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179366</v>
      </c>
      <c r="G37" s="205">
        <f>G34+G36</f>
        <v>228045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13</v>
      </c>
      <c r="G38" s="244">
        <v>8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4.8899999999999997</v>
      </c>
      <c r="G40" s="246">
        <f>SUM(G41:G42)</f>
        <v>3.35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0.46</v>
      </c>
      <c r="G41" s="249">
        <v>0</v>
      </c>
    </row>
    <row r="42" spans="1:7">
      <c r="A42" s="202"/>
      <c r="B42" s="247" t="s">
        <v>238</v>
      </c>
      <c r="C42" s="240"/>
      <c r="D42" s="240"/>
      <c r="E42" s="248"/>
      <c r="F42" s="203">
        <v>4.43</v>
      </c>
      <c r="G42" s="203">
        <v>3.35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1.4800000000000004</v>
      </c>
      <c r="G43" s="203">
        <v>8.31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6.37</v>
      </c>
      <c r="G44" s="206">
        <f>G40+G43</f>
        <v>11.66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6.37</v>
      </c>
      <c r="G46" s="206">
        <f>G44+G45</f>
        <v>11.66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6.37</v>
      </c>
      <c r="G47" s="250">
        <f>G46-G48</f>
        <v>11.66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272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1701</v>
      </c>
      <c r="G11" s="181">
        <v>1892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1</v>
      </c>
      <c r="G12" s="182">
        <v>1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1702</v>
      </c>
      <c r="G13" s="183">
        <f>SUM(G11:G12)</f>
        <v>1893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947</v>
      </c>
      <c r="G14" s="182">
        <v>1114</v>
      </c>
    </row>
    <row r="15" spans="1:7">
      <c r="A15" s="179"/>
      <c r="B15" s="227" t="s">
        <v>204</v>
      </c>
      <c r="C15" s="227"/>
      <c r="D15" s="227"/>
      <c r="E15" s="228"/>
      <c r="F15" s="182">
        <v>566</v>
      </c>
      <c r="G15" s="182">
        <v>585</v>
      </c>
    </row>
    <row r="16" spans="1:7">
      <c r="A16" s="179"/>
      <c r="B16" s="227" t="s">
        <v>206</v>
      </c>
      <c r="C16" s="227"/>
      <c r="D16" s="227"/>
      <c r="E16" s="228"/>
      <c r="F16" s="182">
        <v>186</v>
      </c>
      <c r="G16" s="182">
        <v>194</v>
      </c>
    </row>
    <row r="17" spans="1:7">
      <c r="A17" s="179"/>
      <c r="B17" s="227" t="s">
        <v>207</v>
      </c>
      <c r="C17" s="227"/>
      <c r="D17" s="227"/>
      <c r="E17" s="228"/>
      <c r="F17" s="182">
        <v>3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143</v>
      </c>
      <c r="G18" s="183">
        <v>140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63</v>
      </c>
      <c r="G19" s="182">
        <v>76</v>
      </c>
    </row>
    <row r="20" spans="1:7">
      <c r="A20" s="179"/>
      <c r="B20" s="227" t="s">
        <v>210</v>
      </c>
      <c r="C20" s="184"/>
      <c r="D20" s="184"/>
      <c r="E20" s="193"/>
      <c r="F20" s="182">
        <v>80</v>
      </c>
      <c r="G20" s="182">
        <v>64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1845</v>
      </c>
      <c r="G21" s="183">
        <f>G13+G18</f>
        <v>2033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130060</v>
      </c>
      <c r="G22" s="238">
        <v>144278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246701</v>
      </c>
      <c r="G24" s="201">
        <f>SUM(G25:G28)</f>
        <v>268905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70281</v>
      </c>
      <c r="G25" s="203">
        <v>79560</v>
      </c>
    </row>
    <row r="26" spans="1:7">
      <c r="A26" s="202"/>
      <c r="B26" s="240" t="s">
        <v>213</v>
      </c>
      <c r="C26" s="195"/>
      <c r="D26" s="195"/>
      <c r="E26" s="204"/>
      <c r="F26" s="203">
        <v>80304</v>
      </c>
      <c r="G26" s="203">
        <v>91541</v>
      </c>
    </row>
    <row r="27" spans="1:7">
      <c r="A27" s="202"/>
      <c r="B27" s="240" t="s">
        <v>214</v>
      </c>
      <c r="C27" s="195"/>
      <c r="D27" s="195"/>
      <c r="E27" s="204"/>
      <c r="F27" s="203">
        <v>47184</v>
      </c>
      <c r="G27" s="203">
        <v>47375</v>
      </c>
    </row>
    <row r="28" spans="1:7">
      <c r="A28" s="202"/>
      <c r="B28" s="240" t="s">
        <v>215</v>
      </c>
      <c r="C28" s="195"/>
      <c r="D28" s="195"/>
      <c r="E28" s="204"/>
      <c r="F28" s="203">
        <v>48932</v>
      </c>
      <c r="G28" s="203">
        <v>50429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20950</v>
      </c>
      <c r="G29" s="205">
        <f>SUM(G30:G33)</f>
        <v>24070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9753</v>
      </c>
      <c r="G30" s="203">
        <v>11496</v>
      </c>
    </row>
    <row r="31" spans="1:7">
      <c r="A31" s="202"/>
      <c r="B31" s="240" t="s">
        <v>226</v>
      </c>
      <c r="C31" s="195"/>
      <c r="D31" s="195"/>
      <c r="E31" s="204"/>
      <c r="F31" s="203">
        <v>11178</v>
      </c>
      <c r="G31" s="203">
        <v>12536</v>
      </c>
    </row>
    <row r="32" spans="1:7">
      <c r="A32" s="202"/>
      <c r="B32" s="240" t="s">
        <v>227</v>
      </c>
      <c r="C32" s="195"/>
      <c r="D32" s="195"/>
      <c r="E32" s="204"/>
      <c r="F32" s="203">
        <v>14</v>
      </c>
      <c r="G32" s="203">
        <v>16</v>
      </c>
    </row>
    <row r="33" spans="1:7">
      <c r="A33" s="202"/>
      <c r="B33" s="256" t="s">
        <v>265</v>
      </c>
      <c r="C33" s="195"/>
      <c r="D33" s="195"/>
      <c r="E33" s="204"/>
      <c r="F33" s="203">
        <v>5</v>
      </c>
      <c r="G33" s="203">
        <v>22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267651</v>
      </c>
      <c r="G34" s="205">
        <f>G24+G29</f>
        <v>292975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1754</v>
      </c>
      <c r="G36" s="203">
        <v>1534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269405</v>
      </c>
      <c r="G37" s="205">
        <f>G34+G36</f>
        <v>294509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8</v>
      </c>
      <c r="G38" s="244">
        <v>9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39.119999999999997</v>
      </c>
      <c r="G40" s="246">
        <f>SUM(G41:G42)</f>
        <v>4.78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18.47</v>
      </c>
      <c r="G41" s="249">
        <v>0.08</v>
      </c>
    </row>
    <row r="42" spans="1:7">
      <c r="A42" s="202"/>
      <c r="B42" s="247" t="s">
        <v>238</v>
      </c>
      <c r="C42" s="240"/>
      <c r="D42" s="240"/>
      <c r="E42" s="248"/>
      <c r="F42" s="203">
        <v>20.65</v>
      </c>
      <c r="G42" s="203">
        <v>4.7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3.5</v>
      </c>
      <c r="G43" s="203">
        <v>9.8999999999999986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42.62</v>
      </c>
      <c r="G44" s="206">
        <f>G40+G43</f>
        <v>14.68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42.62</v>
      </c>
      <c r="G46" s="206">
        <f>G44+G45</f>
        <v>14.68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24.389999999999997</v>
      </c>
      <c r="G47" s="250">
        <f>G46-G48</f>
        <v>14.68</v>
      </c>
    </row>
    <row r="48" spans="1:7">
      <c r="A48" s="202"/>
      <c r="B48" s="247" t="s">
        <v>245</v>
      </c>
      <c r="C48" s="195"/>
      <c r="D48" s="195"/>
      <c r="E48" s="204"/>
      <c r="F48" s="250">
        <v>18.23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4" workbookViewId="0">
      <selection activeCell="F24" sqref="F24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273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1802</v>
      </c>
      <c r="G11" s="181">
        <v>1912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3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1805</v>
      </c>
      <c r="G13" s="183">
        <f>SUM(G11:G12)</f>
        <v>1912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1097</v>
      </c>
      <c r="G14" s="182">
        <v>1142</v>
      </c>
    </row>
    <row r="15" spans="1:7">
      <c r="A15" s="179"/>
      <c r="B15" s="227" t="s">
        <v>204</v>
      </c>
      <c r="C15" s="227"/>
      <c r="D15" s="227"/>
      <c r="E15" s="228"/>
      <c r="F15" s="182">
        <v>526</v>
      </c>
      <c r="G15" s="182">
        <v>574</v>
      </c>
    </row>
    <row r="16" spans="1:7">
      <c r="A16" s="179"/>
      <c r="B16" s="227" t="s">
        <v>206</v>
      </c>
      <c r="C16" s="227"/>
      <c r="D16" s="227"/>
      <c r="E16" s="228"/>
      <c r="F16" s="182">
        <v>181</v>
      </c>
      <c r="G16" s="182">
        <v>196</v>
      </c>
    </row>
    <row r="17" spans="1:7">
      <c r="A17" s="179"/>
      <c r="B17" s="227" t="s">
        <v>207</v>
      </c>
      <c r="C17" s="227"/>
      <c r="D17" s="227"/>
      <c r="E17" s="228"/>
      <c r="F17" s="182">
        <v>1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166</v>
      </c>
      <c r="G18" s="183">
        <v>150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66</v>
      </c>
      <c r="G19" s="182">
        <v>93</v>
      </c>
    </row>
    <row r="20" spans="1:7">
      <c r="A20" s="179"/>
      <c r="B20" s="227" t="s">
        <v>210</v>
      </c>
      <c r="C20" s="184"/>
      <c r="D20" s="184"/>
      <c r="E20" s="193"/>
      <c r="F20" s="182">
        <v>100</v>
      </c>
      <c r="G20" s="182">
        <v>57</v>
      </c>
    </row>
    <row r="21" spans="1:7">
      <c r="A21" s="230"/>
      <c r="B21" s="231" t="s">
        <v>211</v>
      </c>
      <c r="C21" s="232"/>
      <c r="D21" s="232"/>
      <c r="E21" s="233"/>
      <c r="F21" s="183">
        <f>F13+F18</f>
        <v>1971</v>
      </c>
      <c r="G21" s="183">
        <f>G13+G18</f>
        <v>2062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134891</v>
      </c>
      <c r="G22" s="238">
        <v>146151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259469</v>
      </c>
      <c r="G24" s="201">
        <f>SUM(G25:G28)</f>
        <v>278282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91174</v>
      </c>
      <c r="G25" s="203">
        <v>93775</v>
      </c>
    </row>
    <row r="26" spans="1:7">
      <c r="A26" s="202"/>
      <c r="B26" s="240" t="s">
        <v>213</v>
      </c>
      <c r="C26" s="195"/>
      <c r="D26" s="195"/>
      <c r="E26" s="204"/>
      <c r="F26" s="203">
        <v>80111</v>
      </c>
      <c r="G26" s="203">
        <v>85798</v>
      </c>
    </row>
    <row r="27" spans="1:7">
      <c r="A27" s="202"/>
      <c r="B27" s="240" t="s">
        <v>214</v>
      </c>
      <c r="C27" s="195"/>
      <c r="D27" s="195"/>
      <c r="E27" s="204"/>
      <c r="F27" s="203">
        <v>45977</v>
      </c>
      <c r="G27" s="203">
        <v>50938</v>
      </c>
    </row>
    <row r="28" spans="1:7">
      <c r="A28" s="202"/>
      <c r="B28" s="240" t="s">
        <v>215</v>
      </c>
      <c r="C28" s="195"/>
      <c r="D28" s="195"/>
      <c r="E28" s="204"/>
      <c r="F28" s="203">
        <v>42207</v>
      </c>
      <c r="G28" s="203">
        <v>47771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20966</v>
      </c>
      <c r="G29" s="205">
        <f>SUM(G30:G33)</f>
        <v>25836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10666</v>
      </c>
      <c r="G30" s="203">
        <v>13494</v>
      </c>
    </row>
    <row r="31" spans="1:7">
      <c r="A31" s="202"/>
      <c r="B31" s="240" t="s">
        <v>226</v>
      </c>
      <c r="C31" s="195"/>
      <c r="D31" s="195"/>
      <c r="E31" s="204"/>
      <c r="F31" s="203">
        <v>10277</v>
      </c>
      <c r="G31" s="203">
        <v>12328</v>
      </c>
    </row>
    <row r="32" spans="1:7">
      <c r="A32" s="202"/>
      <c r="B32" s="240" t="s">
        <v>227</v>
      </c>
      <c r="C32" s="195"/>
      <c r="D32" s="195"/>
      <c r="E32" s="204"/>
      <c r="F32" s="203">
        <v>17</v>
      </c>
      <c r="G32" s="203">
        <v>6</v>
      </c>
    </row>
    <row r="33" spans="1:7">
      <c r="A33" s="202"/>
      <c r="B33" s="256" t="s">
        <v>265</v>
      </c>
      <c r="C33" s="195"/>
      <c r="D33" s="195"/>
      <c r="E33" s="204"/>
      <c r="F33" s="203">
        <v>6</v>
      </c>
      <c r="G33" s="203">
        <v>8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280435</v>
      </c>
      <c r="G34" s="205">
        <f>G24+G29</f>
        <v>304118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2190</v>
      </c>
      <c r="G36" s="203">
        <v>2509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282625</v>
      </c>
      <c r="G37" s="205">
        <f>G34+G36</f>
        <v>306627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16</v>
      </c>
      <c r="G38" s="244">
        <v>7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4.8099999999999996</v>
      </c>
      <c r="G40" s="246">
        <f>SUM(G41:G42)</f>
        <v>3.3099999999999996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0.28999999999999998</v>
      </c>
      <c r="G41" s="249">
        <v>0.03</v>
      </c>
    </row>
    <row r="42" spans="1:7">
      <c r="A42" s="202"/>
      <c r="B42" s="247" t="s">
        <v>238</v>
      </c>
      <c r="C42" s="240"/>
      <c r="D42" s="240"/>
      <c r="E42" s="248"/>
      <c r="F42" s="203">
        <v>4.5199999999999996</v>
      </c>
      <c r="G42" s="203">
        <v>3.28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0.3100000000000005</v>
      </c>
      <c r="G43" s="203">
        <v>1.46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5.12</v>
      </c>
      <c r="G44" s="206">
        <f>G40+G43</f>
        <v>4.7699999999999996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5.12</v>
      </c>
      <c r="G46" s="206">
        <f>G44+G45</f>
        <v>4.7699999999999996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5.12</v>
      </c>
      <c r="G47" s="250">
        <f>G46-G48</f>
        <v>4.7699999999999996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0" t="s">
        <v>225</v>
      </c>
      <c r="B3" s="280"/>
      <c r="C3" s="280"/>
      <c r="D3" s="280"/>
      <c r="E3" s="280"/>
      <c r="F3" s="280"/>
      <c r="G3" s="280"/>
    </row>
    <row r="4" spans="1:7">
      <c r="A4" s="280" t="s">
        <v>193</v>
      </c>
      <c r="B4" s="280"/>
      <c r="C4" s="280"/>
      <c r="D4" s="280"/>
      <c r="E4" s="280"/>
      <c r="F4" s="280"/>
      <c r="G4" s="280"/>
    </row>
    <row r="5" spans="1:7">
      <c r="A5" s="2"/>
      <c r="B5" s="280" t="s">
        <v>195</v>
      </c>
      <c r="C5" s="280"/>
      <c r="D5" s="280"/>
      <c r="E5" s="280"/>
      <c r="F5" s="280"/>
      <c r="G5" s="280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1"/>
      <c r="C7" s="261" t="s">
        <v>280</v>
      </c>
      <c r="D7" s="261"/>
      <c r="E7" s="261"/>
      <c r="F7" s="261"/>
      <c r="G7" s="261"/>
    </row>
    <row r="8" spans="1:7">
      <c r="A8" s="174" t="s">
        <v>197</v>
      </c>
      <c r="B8" s="258"/>
      <c r="C8" s="281" t="s">
        <v>279</v>
      </c>
      <c r="D8" s="281"/>
      <c r="E8" s="281"/>
      <c r="F8" s="259" t="s">
        <v>198</v>
      </c>
      <c r="G8" s="262" t="s">
        <v>278</v>
      </c>
    </row>
    <row r="9" spans="1:7" ht="15.75" thickBot="1">
      <c r="A9" s="177" t="s">
        <v>259</v>
      </c>
      <c r="B9" s="263"/>
      <c r="C9" s="264"/>
      <c r="D9" s="265"/>
      <c r="E9" s="266" t="s">
        <v>274</v>
      </c>
      <c r="F9" s="260" t="s">
        <v>199</v>
      </c>
      <c r="G9" s="260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1360</v>
      </c>
      <c r="G11" s="181">
        <v>1372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4</v>
      </c>
      <c r="G12" s="182">
        <v>0</v>
      </c>
    </row>
    <row r="13" spans="1:7">
      <c r="A13" s="179" t="s">
        <v>221</v>
      </c>
      <c r="B13" s="184" t="s">
        <v>261</v>
      </c>
      <c r="C13" s="254"/>
      <c r="D13" s="254"/>
      <c r="E13" s="255"/>
      <c r="F13" s="183">
        <f>SUM(F11:F12)</f>
        <v>1364</v>
      </c>
      <c r="G13" s="183">
        <f>SUM(G11:G12)</f>
        <v>1372</v>
      </c>
    </row>
    <row r="14" spans="1:7">
      <c r="A14" s="179" t="s">
        <v>228</v>
      </c>
      <c r="B14" s="227" t="s">
        <v>205</v>
      </c>
      <c r="C14" s="227"/>
      <c r="D14" s="227"/>
      <c r="E14" s="228"/>
      <c r="F14" s="182">
        <v>838</v>
      </c>
      <c r="G14" s="182">
        <v>804</v>
      </c>
    </row>
    <row r="15" spans="1:7">
      <c r="A15" s="179"/>
      <c r="B15" s="227" t="s">
        <v>204</v>
      </c>
      <c r="C15" s="227"/>
      <c r="D15" s="227"/>
      <c r="E15" s="228"/>
      <c r="F15" s="182">
        <v>345</v>
      </c>
      <c r="G15" s="182">
        <v>396</v>
      </c>
    </row>
    <row r="16" spans="1:7">
      <c r="A16" s="179"/>
      <c r="B16" s="227" t="s">
        <v>206</v>
      </c>
      <c r="C16" s="227"/>
      <c r="D16" s="227"/>
      <c r="E16" s="228"/>
      <c r="F16" s="182">
        <v>179</v>
      </c>
      <c r="G16" s="182">
        <v>172</v>
      </c>
    </row>
    <row r="17" spans="1:7">
      <c r="A17" s="179"/>
      <c r="B17" s="227" t="s">
        <v>207</v>
      </c>
      <c r="C17" s="227"/>
      <c r="D17" s="227"/>
      <c r="E17" s="228"/>
      <c r="F17" s="182">
        <v>2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v>206</v>
      </c>
      <c r="G18" s="183">
        <v>152</v>
      </c>
    </row>
    <row r="19" spans="1:7">
      <c r="A19" s="179" t="s">
        <v>228</v>
      </c>
      <c r="B19" s="227" t="s">
        <v>209</v>
      </c>
      <c r="C19" s="184"/>
      <c r="D19" s="184"/>
      <c r="E19" s="193"/>
      <c r="F19" s="182">
        <v>60</v>
      </c>
      <c r="G19" s="182">
        <v>54</v>
      </c>
    </row>
    <row r="20" spans="1:7">
      <c r="A20" s="179"/>
      <c r="B20" s="227" t="s">
        <v>210</v>
      </c>
      <c r="C20" s="184"/>
      <c r="D20" s="184"/>
      <c r="E20" s="193"/>
      <c r="F20" s="182">
        <v>146</v>
      </c>
      <c r="G20" s="182">
        <v>98</v>
      </c>
    </row>
    <row r="21" spans="1:7">
      <c r="A21" s="230"/>
      <c r="B21" s="231" t="s">
        <v>211</v>
      </c>
      <c r="C21" s="232"/>
      <c r="D21" s="232"/>
      <c r="E21" s="233"/>
      <c r="F21" s="183">
        <v>1570</v>
      </c>
      <c r="G21" s="183">
        <v>1524</v>
      </c>
    </row>
    <row r="22" spans="1:7">
      <c r="A22" s="235" t="s">
        <v>223</v>
      </c>
      <c r="B22" s="236" t="s">
        <v>224</v>
      </c>
      <c r="C22" s="236"/>
      <c r="D22" s="236"/>
      <c r="E22" s="237"/>
      <c r="F22" s="238">
        <v>105131</v>
      </c>
      <c r="G22" s="238">
        <v>105972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177430</v>
      </c>
      <c r="G24" s="201">
        <f>SUM(G25:G28)</f>
        <v>177894</v>
      </c>
    </row>
    <row r="25" spans="1:7">
      <c r="A25" s="202" t="s">
        <v>228</v>
      </c>
      <c r="B25" s="240" t="s">
        <v>212</v>
      </c>
      <c r="C25" s="195"/>
      <c r="D25" s="195"/>
      <c r="E25" s="204"/>
      <c r="F25" s="203">
        <v>67902</v>
      </c>
      <c r="G25" s="203">
        <v>64909</v>
      </c>
    </row>
    <row r="26" spans="1:7">
      <c r="A26" s="202"/>
      <c r="B26" s="240" t="s">
        <v>213</v>
      </c>
      <c r="C26" s="195"/>
      <c r="D26" s="195"/>
      <c r="E26" s="204"/>
      <c r="F26" s="203">
        <v>57085</v>
      </c>
      <c r="G26" s="203">
        <v>53892</v>
      </c>
    </row>
    <row r="27" spans="1:7">
      <c r="A27" s="202"/>
      <c r="B27" s="240" t="s">
        <v>214</v>
      </c>
      <c r="C27" s="195"/>
      <c r="D27" s="195"/>
      <c r="E27" s="204"/>
      <c r="F27" s="203">
        <v>31125</v>
      </c>
      <c r="G27" s="203">
        <v>35779</v>
      </c>
    </row>
    <row r="28" spans="1:7">
      <c r="A28" s="202"/>
      <c r="B28" s="240" t="s">
        <v>215</v>
      </c>
      <c r="C28" s="195"/>
      <c r="D28" s="195"/>
      <c r="E28" s="204"/>
      <c r="F28" s="203">
        <v>21318</v>
      </c>
      <c r="G28" s="203">
        <v>23314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19424</v>
      </c>
      <c r="G29" s="205">
        <f>SUM(G30:G33)</f>
        <v>21614</v>
      </c>
    </row>
    <row r="30" spans="1:7">
      <c r="A30" s="202" t="s">
        <v>228</v>
      </c>
      <c r="B30" s="240" t="s">
        <v>217</v>
      </c>
      <c r="C30" s="195"/>
      <c r="D30" s="195"/>
      <c r="E30" s="204"/>
      <c r="F30" s="203">
        <v>10185</v>
      </c>
      <c r="G30" s="203">
        <v>11387</v>
      </c>
    </row>
    <row r="31" spans="1:7">
      <c r="A31" s="202"/>
      <c r="B31" s="240" t="s">
        <v>226</v>
      </c>
      <c r="C31" s="195"/>
      <c r="D31" s="195"/>
      <c r="E31" s="204"/>
      <c r="F31" s="203">
        <v>9218</v>
      </c>
      <c r="G31" s="203">
        <v>10215</v>
      </c>
    </row>
    <row r="32" spans="1:7">
      <c r="A32" s="202"/>
      <c r="B32" s="240" t="s">
        <v>227</v>
      </c>
      <c r="C32" s="195"/>
      <c r="D32" s="195"/>
      <c r="E32" s="204"/>
      <c r="F32" s="203">
        <v>11</v>
      </c>
      <c r="G32" s="203">
        <v>6</v>
      </c>
    </row>
    <row r="33" spans="1:7">
      <c r="A33" s="202"/>
      <c r="B33" s="256" t="s">
        <v>265</v>
      </c>
      <c r="C33" s="195"/>
      <c r="D33" s="195"/>
      <c r="E33" s="204"/>
      <c r="F33" s="203">
        <v>10</v>
      </c>
      <c r="G33" s="203">
        <v>6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196854</v>
      </c>
      <c r="G34" s="205">
        <f>G24+G29</f>
        <v>199508</v>
      </c>
    </row>
    <row r="35" spans="1:7">
      <c r="A35" s="202" t="s">
        <v>228</v>
      </c>
      <c r="B35" s="240" t="s">
        <v>231</v>
      </c>
      <c r="C35" s="195"/>
      <c r="D35" s="195"/>
      <c r="E35" s="204"/>
      <c r="F35" s="203"/>
      <c r="G35" s="203"/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1472</v>
      </c>
      <c r="G36" s="203">
        <v>1138</v>
      </c>
    </row>
    <row r="37" spans="1:7">
      <c r="A37" s="241"/>
      <c r="B37" s="207" t="s">
        <v>233</v>
      </c>
      <c r="C37" s="208"/>
      <c r="D37" s="208"/>
      <c r="E37" s="209"/>
      <c r="F37" s="205">
        <f>F34+F36</f>
        <v>198326</v>
      </c>
      <c r="G37" s="205">
        <f>G34+G36</f>
        <v>200646</v>
      </c>
    </row>
    <row r="38" spans="1:7">
      <c r="A38" s="242" t="s">
        <v>223</v>
      </c>
      <c r="B38" s="236" t="s">
        <v>260</v>
      </c>
      <c r="C38" s="236"/>
      <c r="D38" s="257"/>
      <c r="E38" s="243"/>
      <c r="F38" s="244">
        <v>36</v>
      </c>
      <c r="G38" s="244">
        <v>10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282" t="s">
        <v>235</v>
      </c>
      <c r="G39" s="282"/>
    </row>
    <row r="40" spans="1:7">
      <c r="A40" s="198" t="s">
        <v>219</v>
      </c>
      <c r="B40" s="199" t="s">
        <v>236</v>
      </c>
      <c r="C40" s="199"/>
      <c r="D40" s="199"/>
      <c r="E40" s="200"/>
      <c r="F40" s="245">
        <f>SUM(F41:F42)</f>
        <v>3.88</v>
      </c>
      <c r="G40" s="246">
        <f>SUM(G41:G42)</f>
        <v>4.5399999999999991</v>
      </c>
    </row>
    <row r="41" spans="1:7">
      <c r="A41" s="202" t="s">
        <v>228</v>
      </c>
      <c r="B41" s="247" t="s">
        <v>237</v>
      </c>
      <c r="C41" s="240"/>
      <c r="D41" s="240"/>
      <c r="E41" s="248"/>
      <c r="F41" s="249">
        <v>0.19</v>
      </c>
      <c r="G41" s="249">
        <v>0.27</v>
      </c>
    </row>
    <row r="42" spans="1:7">
      <c r="A42" s="202"/>
      <c r="B42" s="247" t="s">
        <v>238</v>
      </c>
      <c r="C42" s="240"/>
      <c r="D42" s="240"/>
      <c r="E42" s="248"/>
      <c r="F42" s="203">
        <v>3.69</v>
      </c>
      <c r="G42" s="203">
        <v>4.2699999999999996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>
        <v>9.0000000000000302E-2</v>
      </c>
      <c r="G43" s="203">
        <v>0.94000000000000128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3.97</v>
      </c>
      <c r="G44" s="206">
        <f>G40+G43</f>
        <v>5.48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0" t="s">
        <v>223</v>
      </c>
      <c r="B46" s="207" t="s">
        <v>242</v>
      </c>
      <c r="C46" s="208"/>
      <c r="D46" s="208"/>
      <c r="E46" s="209"/>
      <c r="F46" s="205">
        <f>F44+F45</f>
        <v>3.97</v>
      </c>
      <c r="G46" s="206">
        <f>G44+G45</f>
        <v>5.48</v>
      </c>
    </row>
    <row r="47" spans="1:7">
      <c r="A47" s="202" t="s">
        <v>228</v>
      </c>
      <c r="B47" s="247" t="s">
        <v>244</v>
      </c>
      <c r="C47" s="195"/>
      <c r="D47" s="195"/>
      <c r="E47" s="204"/>
      <c r="F47" s="250">
        <f>F46-F48</f>
        <v>3.97</v>
      </c>
      <c r="G47" s="250">
        <f>G46-G48</f>
        <v>5.48</v>
      </c>
    </row>
    <row r="48" spans="1:7">
      <c r="A48" s="202"/>
      <c r="B48" s="247" t="s">
        <v>245</v>
      </c>
      <c r="C48" s="195"/>
      <c r="D48" s="195"/>
      <c r="E48" s="204"/>
      <c r="F48" s="250">
        <v>0</v>
      </c>
      <c r="G48" s="250">
        <v>0</v>
      </c>
    </row>
    <row r="49" spans="1:7">
      <c r="A49" s="251" t="s">
        <v>243</v>
      </c>
      <c r="B49" s="252" t="s">
        <v>251</v>
      </c>
      <c r="C49" s="252"/>
      <c r="D49" s="252"/>
      <c r="E49" s="243"/>
      <c r="F49" s="253">
        <v>0</v>
      </c>
      <c r="G49" s="253">
        <v>0</v>
      </c>
    </row>
    <row r="50" spans="1:7">
      <c r="A50" s="211" t="s">
        <v>249</v>
      </c>
      <c r="B50" s="184"/>
      <c r="C50" s="184"/>
      <c r="D50" s="184"/>
      <c r="E50" s="184"/>
      <c r="F50" s="212"/>
      <c r="G50" s="212"/>
    </row>
    <row r="51" spans="1:7">
      <c r="A51" s="213"/>
      <c r="B51" s="214"/>
      <c r="C51" s="214"/>
      <c r="D51" s="214"/>
      <c r="E51" s="214"/>
      <c r="F51" s="214"/>
      <c r="G51" s="215"/>
    </row>
    <row r="52" spans="1:7">
      <c r="A52" s="216"/>
      <c r="B52" s="217"/>
      <c r="C52" s="217"/>
      <c r="D52" s="217"/>
      <c r="E52" s="217"/>
      <c r="F52" s="217"/>
      <c r="G52" s="218"/>
    </row>
    <row r="53" spans="1:7">
      <c r="A53" s="219"/>
      <c r="B53" s="220"/>
      <c r="C53" s="220"/>
      <c r="D53" s="220"/>
      <c r="E53" s="220"/>
      <c r="F53" s="220"/>
      <c r="G53" s="221"/>
    </row>
    <row r="54" spans="1:7">
      <c r="A54" s="222"/>
      <c r="B54" s="180"/>
      <c r="C54" s="180"/>
      <c r="D54" s="180"/>
      <c r="E54" s="180"/>
      <c r="F54" s="184"/>
      <c r="G54" s="184"/>
    </row>
    <row r="55" spans="1:7">
      <c r="A55" s="279" t="s">
        <v>246</v>
      </c>
      <c r="B55" s="279"/>
      <c r="C55" s="279"/>
      <c r="D55" s="279"/>
      <c r="E55" s="279"/>
      <c r="F55" s="279" t="s">
        <v>247</v>
      </c>
      <c r="G55" s="279"/>
    </row>
    <row r="56" spans="1:7">
      <c r="A56" s="223" t="s">
        <v>248</v>
      </c>
      <c r="B56" s="184"/>
      <c r="C56" s="184"/>
      <c r="D56" s="184"/>
      <c r="E56" s="184"/>
      <c r="F56" s="224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6" t="s">
        <v>255</v>
      </c>
      <c r="B63" s="173"/>
      <c r="C63" s="225"/>
      <c r="D63" s="225"/>
      <c r="E63" s="225"/>
      <c r="F63" s="225"/>
      <c r="G63" s="225"/>
    </row>
    <row r="64" spans="1:7">
      <c r="A64" s="278" t="s">
        <v>262</v>
      </c>
      <c r="B64" s="278"/>
      <c r="C64" s="278"/>
      <c r="D64" s="278"/>
      <c r="E64" s="278"/>
      <c r="F64" s="278"/>
      <c r="G64" s="278"/>
    </row>
    <row r="65" spans="1:7">
      <c r="A65" s="278" t="s">
        <v>263</v>
      </c>
      <c r="B65" s="278"/>
      <c r="C65" s="278"/>
      <c r="D65" s="278"/>
      <c r="E65" s="278"/>
      <c r="F65" s="278"/>
      <c r="G65" s="278"/>
    </row>
    <row r="66" spans="1:7">
      <c r="A66" s="278" t="s">
        <v>258</v>
      </c>
      <c r="B66" s="278"/>
      <c r="C66" s="278"/>
      <c r="D66" s="278"/>
      <c r="E66" s="278"/>
      <c r="F66" s="278"/>
      <c r="G66" s="278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Props1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